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<sst xmlns="http://schemas.openxmlformats.org/spreadsheetml/2006/main" count="49" uniqueCount="44">
  <si>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</si>
  <si>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</si>
  <si>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</si>
  <si>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</si>
  <si>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</si>
  <si>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</si>
  <si>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</si>
  <si>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</si>
  <si>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</si>
  <si>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</si>
  <si>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</si>
  <si>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</si>
  <si>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</si>
  <si>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</si>
  <si>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</si>
  <si>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</si>
  <si>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</si>
  <si>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</si>
  <si>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</si>
  <si>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</si>
  <si>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</si>
  <si>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</si>
  <si>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</si>
  <si>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</si>
  <si>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>ANTIGÜEDAD</t>
  </si>
  <si>
    <t>F.E.C.</t>
  </si>
  <si>
    <t>Acuerdo Colectivo Abril 2009</t>
  </si>
  <si>
    <t>Horas Trabajadas</t>
  </si>
  <si>
    <t>Administ.A</t>
  </si>
  <si>
    <t>Acuerdo Enero 2010</t>
  </si>
  <si>
    <t>"Asignación Acuerdo Enero 2010"</t>
  </si>
  <si>
    <t>CONTRIBUCIONES PATRONALES</t>
  </si>
  <si>
    <t>Jubilación</t>
  </si>
  <si>
    <t>INSSJP</t>
  </si>
  <si>
    <t>F.N.EMPLEO</t>
  </si>
  <si>
    <t>Sal.Familiares</t>
  </si>
  <si>
    <t>Obra social</t>
  </si>
  <si>
    <t>INACAP</t>
  </si>
  <si>
    <t>SEGURO LA ESTRELLA</t>
  </si>
  <si>
    <t>ART</t>
  </si>
  <si>
    <t xml:space="preserve">aprox. Depeden acuerdo </t>
  </si>
  <si>
    <t xml:space="preserve">Se deposita </t>
  </si>
  <si>
    <t xml:space="preserve">Aproximado depende de cada </t>
  </si>
  <si>
    <t>liquidación y de la cuota ART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</si>
</sst>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8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50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50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50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50" applyFont="1" applyBorder="1" applyAlignment="1">
      <alignment/>
    </xf>
    <xf numFmtId="44" fontId="2" fillId="0" borderId="18" xfId="50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44" fontId="2" fillId="0" borderId="20" xfId="50" applyFont="1" applyBorder="1" applyAlignment="1">
      <alignment/>
    </xf>
    <xf numFmtId="0" fontId="2" fillId="0" borderId="21" xfId="0" applyFont="1" applyBorder="1" applyAlignment="1">
      <alignment/>
    </xf>
    <xf numFmtId="44" fontId="2" fillId="0" borderId="22" xfId="5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16" borderId="25" xfId="0" applyFont="1" applyFill="1" applyBorder="1" applyAlignment="1">
      <alignment horizontal="center"/>
    </xf>
    <xf numFmtId="15" fontId="2" fillId="0" borderId="26" xfId="0" applyNumberFormat="1" applyFont="1" applyFill="1" applyBorder="1" applyAlignment="1">
      <alignment vertical="center"/>
    </xf>
    <xf numFmtId="44" fontId="2" fillId="0" borderId="17" xfId="50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 vertical="center"/>
    </xf>
    <xf numFmtId="15" fontId="2" fillId="0" borderId="26" xfId="0" applyNumberFormat="1" applyFont="1" applyFill="1" applyBorder="1" applyAlignment="1">
      <alignment horizontal="left" vertical="center"/>
    </xf>
    <xf numFmtId="44" fontId="2" fillId="0" borderId="17" xfId="50" applyFont="1" applyBorder="1" applyAlignment="1">
      <alignment/>
    </xf>
    <xf numFmtId="44" fontId="2" fillId="24" borderId="27" xfId="50" applyFont="1" applyFill="1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2" fillId="0" borderId="17" xfId="50" applyFont="1" applyFill="1" applyBorder="1" applyAlignment="1">
      <alignment/>
    </xf>
    <xf numFmtId="15" fontId="2" fillId="0" borderId="26" xfId="0" applyNumberFormat="1" applyFont="1" applyBorder="1" applyAlignment="1">
      <alignment horizontal="left" vertical="center"/>
    </xf>
    <xf numFmtId="15" fontId="2" fillId="0" borderId="26" xfId="0" applyNumberFormat="1" applyFont="1" applyBorder="1" applyAlignment="1">
      <alignment horizontal="center" vertical="center"/>
    </xf>
    <xf numFmtId="44" fontId="2" fillId="0" borderId="27" xfId="5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0" fillId="0" borderId="0" xfId="0" applyFont="1" applyAlignment="1">
      <alignment/>
    </xf>
    <xf numFmtId="44" fontId="20" fillId="0" borderId="0" xfId="50" applyFont="1" applyAlignment="1">
      <alignment/>
    </xf>
    <xf numFmtId="9" fontId="2" fillId="0" borderId="12" xfId="5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vertical="center"/>
    </xf>
    <xf numFmtId="15" fontId="2" fillId="0" borderId="16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44" fontId="2" fillId="0" borderId="0" xfId="50" applyFont="1" applyFill="1" applyBorder="1" applyAlignment="1">
      <alignment horizontal="center"/>
    </xf>
    <xf numFmtId="44" fontId="2" fillId="0" borderId="0" xfId="50" applyFont="1" applyFill="1" applyBorder="1" applyAlignment="1">
      <alignment horizontal="center" vertical="center"/>
    </xf>
    <xf numFmtId="168" fontId="2" fillId="0" borderId="12" xfId="50" applyNumberFormat="1" applyFont="1" applyFill="1" applyBorder="1" applyAlignment="1">
      <alignment horizontal="center"/>
    </xf>
    <xf numFmtId="15" fontId="2" fillId="0" borderId="31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10" fontId="0" fillId="0" borderId="32" xfId="54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10" fontId="0" fillId="0" borderId="0" xfId="54" applyNumberFormat="1" applyFont="1" applyBorder="1" applyAlignment="1">
      <alignment horizontal="center"/>
    </xf>
    <xf numFmtId="0" fontId="0" fillId="0" borderId="0" xfId="0" applyBorder="1" applyAlignment="1">
      <alignment/>
    </xf>
    <xf numFmtId="44" fontId="2" fillId="16" borderId="18" xfId="50" applyFont="1" applyFill="1" applyBorder="1" applyAlignment="1">
      <alignment/>
    </xf>
    <xf numFmtId="10" fontId="0" fillId="0" borderId="0" xfId="54" applyNumberFormat="1" applyFont="1" applyFill="1" applyBorder="1" applyAlignment="1">
      <alignment horizontal="center"/>
    </xf>
    <xf numFmtId="9" fontId="0" fillId="0" borderId="0" xfId="54" applyFont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center"/>
    </xf>
    <xf numFmtId="44" fontId="0" fillId="0" borderId="0" xfId="50" applyFont="1" applyBorder="1" applyAlignment="1">
      <alignment/>
    </xf>
    <xf numFmtId="0" fontId="19" fillId="0" borderId="0" xfId="0" applyFont="1" applyAlignment="1">
      <alignment/>
    </xf>
    <xf numFmtId="44" fontId="19" fillId="0" borderId="0" xfId="0" applyNumberFormat="1" applyFont="1" applyAlignment="1">
      <alignment/>
    </xf>
    <xf numFmtId="44" fontId="2" fillId="0" borderId="33" xfId="50" applyFont="1" applyBorder="1" applyAlignment="1">
      <alignment/>
    </xf>
    <xf numFmtId="44" fontId="2" fillId="0" borderId="34" xfId="5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44" fontId="2" fillId="16" borderId="27" xfId="50" applyFont="1" applyFill="1" applyBorder="1" applyAlignment="1">
      <alignment/>
    </xf>
    <xf numFmtId="44" fontId="2" fillId="16" borderId="30" xfId="50" applyFont="1" applyFill="1" applyBorder="1" applyAlignment="1">
      <alignment/>
    </xf>
    <xf numFmtId="15" fontId="2" fillId="0" borderId="16" xfId="0" applyNumberFormat="1" applyFont="1" applyFill="1" applyBorder="1" applyAlignment="1">
      <alignment horizontal="left" vertical="center"/>
    </xf>
    <xf numFmtId="15" fontId="2" fillId="0" borderId="31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39" xfId="50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28" xfId="45" applyBorder="1" applyAlignment="1" applyProtection="1">
      <alignment horizontal="center"/>
      <protection/>
    </xf>
    <xf numFmtId="0" fontId="22" fillId="0" borderId="32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7"/>
  <sheetViews>
    <sheetView tabSelected="1" view="pageLayout" workbookViewId="0" topLeftCell="A27">
      <selection activeCell="B31" sqref="B31"/>
    </sheetView>
  </sheetViews>
  <sheetFormatPr defaultColWidth="11.421875" defaultRowHeight="15"/>
  <cols>
    <col min="2" max="2" width="17.8515625" style="0" customWidth="1"/>
  </cols>
  <sheetData>
    <row r="2" ht="15" thickBot="1"/>
    <row r="3" spans="2:5" ht="14.25">
      <c r="B3" s="96" t="s">
        <v>20</v>
      </c>
      <c r="C3" s="97"/>
      <c r="D3" s="97"/>
      <c r="E3" s="98"/>
    </row>
    <row r="4" spans="2:5" ht="14.25">
      <c r="B4" s="99" t="s">
        <v>21</v>
      </c>
      <c r="C4" s="100"/>
      <c r="D4" s="100"/>
      <c r="E4" s="101"/>
    </row>
    <row r="5" spans="2:5" ht="14.25">
      <c r="B5" s="99" t="s">
        <v>22</v>
      </c>
      <c r="C5" s="100"/>
      <c r="D5" s="100"/>
      <c r="E5" s="101"/>
    </row>
    <row r="6" spans="2:5" ht="14.25">
      <c r="B6" s="102" t="s">
        <v>23</v>
      </c>
      <c r="C6" s="103"/>
      <c r="D6" s="103"/>
      <c r="E6" s="104"/>
    </row>
    <row r="7" spans="2:5" ht="15" thickBot="1">
      <c r="B7" s="105"/>
      <c r="C7" s="106"/>
      <c r="D7" s="106"/>
      <c r="E7" s="107"/>
    </row>
    <row r="8" spans="2:5" ht="14.25">
      <c r="B8" s="88" t="s">
        <v>18</v>
      </c>
      <c r="C8" s="89"/>
      <c r="D8" s="89"/>
      <c r="E8" s="90"/>
    </row>
    <row r="9" spans="2:5" ht="15" thickBot="1">
      <c r="B9" s="91"/>
      <c r="C9" s="92"/>
      <c r="D9" s="92"/>
      <c r="E9" s="93"/>
    </row>
    <row r="10" spans="2:5" ht="14.25">
      <c r="B10" s="1" t="s">
        <v>0</v>
      </c>
      <c r="C10" s="2" t="s">
        <v>1</v>
      </c>
      <c r="D10" s="3" t="s">
        <v>27</v>
      </c>
      <c r="E10" s="30" t="s">
        <v>2</v>
      </c>
    </row>
    <row r="11" spans="2:6" ht="14.25">
      <c r="B11" s="31" t="s">
        <v>3</v>
      </c>
      <c r="C11" s="4" t="s">
        <v>28</v>
      </c>
      <c r="D11" s="57">
        <v>100</v>
      </c>
      <c r="E11" s="32">
        <f>(F11/200)*D11</f>
        <v>659.78</v>
      </c>
      <c r="F11" s="54">
        <v>1319.56</v>
      </c>
    </row>
    <row r="12" spans="2:6" ht="14.25">
      <c r="B12" s="31" t="s">
        <v>24</v>
      </c>
      <c r="C12" s="4">
        <v>3</v>
      </c>
      <c r="D12" s="5"/>
      <c r="E12" s="32">
        <f>E11*(C12*0.5)%</f>
        <v>9.8967</v>
      </c>
      <c r="F12" s="55">
        <f>F11*(C12*0.5)%</f>
        <v>19.7934</v>
      </c>
    </row>
    <row r="13" spans="2:7" ht="14.25">
      <c r="B13" s="31" t="s">
        <v>13</v>
      </c>
      <c r="C13" s="6" t="s">
        <v>1</v>
      </c>
      <c r="D13" s="5"/>
      <c r="E13" s="32">
        <f>(E11+E12)/12</f>
        <v>55.80639166666666</v>
      </c>
      <c r="F13" s="55">
        <f>(F11+F12)/12</f>
        <v>111.61278333333333</v>
      </c>
      <c r="G13" s="46"/>
    </row>
    <row r="14" spans="2:7" ht="14.25">
      <c r="B14" s="84" t="s">
        <v>16</v>
      </c>
      <c r="C14" s="85"/>
      <c r="D14" s="5"/>
      <c r="E14" s="32">
        <f>(F14/200)*D11</f>
        <v>50</v>
      </c>
      <c r="F14" s="55">
        <v>100</v>
      </c>
      <c r="G14" s="47"/>
    </row>
    <row r="15" spans="2:7" ht="14.25">
      <c r="B15" s="84" t="s">
        <v>14</v>
      </c>
      <c r="C15" s="85"/>
      <c r="D15" s="5"/>
      <c r="E15" s="33">
        <f>(E11+E12)*20%</f>
        <v>133.93534</v>
      </c>
      <c r="F15" s="56">
        <f>(F11+F12)*20%</f>
        <v>267.87068</v>
      </c>
      <c r="G15" s="47"/>
    </row>
    <row r="16" spans="2:7" ht="14.25">
      <c r="B16" s="84" t="s">
        <v>26</v>
      </c>
      <c r="C16" s="85"/>
      <c r="D16" s="5"/>
      <c r="E16" s="33">
        <f>(F16/200)*D11</f>
        <v>150</v>
      </c>
      <c r="F16" s="56">
        <v>300</v>
      </c>
      <c r="G16" s="47"/>
    </row>
    <row r="17" spans="2:7" ht="14.25">
      <c r="B17" s="50" t="s">
        <v>29</v>
      </c>
      <c r="C17" s="58"/>
      <c r="D17" s="5"/>
      <c r="E17" s="33">
        <f>(F17/200)*D11</f>
        <v>50</v>
      </c>
      <c r="F17" s="56">
        <v>100</v>
      </c>
      <c r="G17" s="47"/>
    </row>
    <row r="18" spans="2:7" ht="14.25">
      <c r="B18" s="31" t="s">
        <v>15</v>
      </c>
      <c r="C18" s="6"/>
      <c r="D18" s="5"/>
      <c r="E18" s="32">
        <f>(E14+E15+E16+E17)/12</f>
        <v>31.994611666666668</v>
      </c>
      <c r="F18" s="55">
        <f>(F14+F15+F16)/12</f>
        <v>55.65589</v>
      </c>
      <c r="G18" s="47"/>
    </row>
    <row r="19" spans="2:7" ht="14.25">
      <c r="B19" s="50" t="s">
        <v>30</v>
      </c>
      <c r="C19" s="6"/>
      <c r="D19" s="5"/>
      <c r="E19" s="33">
        <f>(F19/200)*D11</f>
        <v>37.5</v>
      </c>
      <c r="F19" s="55">
        <v>75</v>
      </c>
      <c r="G19" s="47"/>
    </row>
    <row r="20" spans="2:7" ht="14.25">
      <c r="B20" s="50"/>
      <c r="C20" s="6"/>
      <c r="D20" s="5"/>
      <c r="E20" s="32"/>
      <c r="F20" s="55"/>
      <c r="G20" s="47"/>
    </row>
    <row r="21" spans="2:6" ht="14.25">
      <c r="B21" s="50"/>
      <c r="C21" s="51"/>
      <c r="D21" s="48"/>
      <c r="E21" s="32"/>
      <c r="F21" s="46"/>
    </row>
    <row r="22" spans="2:6" ht="14.25">
      <c r="B22" s="34"/>
      <c r="C22" s="4" t="s">
        <v>1</v>
      </c>
      <c r="D22" s="5" t="s">
        <v>1</v>
      </c>
      <c r="E22" s="35"/>
      <c r="F22" s="47">
        <f>SUM(F11:F21)</f>
        <v>2349.492753333333</v>
      </c>
    </row>
    <row r="23" spans="2:6" ht="14.25">
      <c r="B23" s="94" t="s">
        <v>4</v>
      </c>
      <c r="C23" s="7"/>
      <c r="D23" s="8"/>
      <c r="E23" s="95">
        <f>SUM(E11:E22)</f>
        <v>1178.9130433333332</v>
      </c>
      <c r="F23" s="46"/>
    </row>
    <row r="24" spans="2:6" ht="15" thickBot="1">
      <c r="B24" s="94"/>
      <c r="C24" s="7"/>
      <c r="D24" s="8"/>
      <c r="E24" s="65"/>
      <c r="F24" s="46"/>
    </row>
    <row r="25" spans="2:6" ht="14.25">
      <c r="B25" s="9" t="s">
        <v>5</v>
      </c>
      <c r="C25" s="10" t="s">
        <v>6</v>
      </c>
      <c r="D25" s="11" t="s">
        <v>2</v>
      </c>
      <c r="E25" s="36"/>
      <c r="F25" s="46"/>
    </row>
    <row r="26" spans="2:6" ht="14.25">
      <c r="B26" s="37" t="s">
        <v>7</v>
      </c>
      <c r="C26" s="12">
        <v>11</v>
      </c>
      <c r="D26" s="13">
        <f>(E11+E12+E13)*11%</f>
        <v>79.80314008333333</v>
      </c>
      <c r="E26" s="38"/>
      <c r="F26" s="46"/>
    </row>
    <row r="27" spans="2:6" ht="14.25">
      <c r="B27" s="37" t="s">
        <v>8</v>
      </c>
      <c r="C27" s="4">
        <v>3</v>
      </c>
      <c r="D27" s="13">
        <f>(E11+E12+E13)*3%</f>
        <v>21.76449275</v>
      </c>
      <c r="E27" s="38"/>
      <c r="F27" s="46"/>
    </row>
    <row r="28" spans="2:6" ht="14.25">
      <c r="B28" s="37" t="s">
        <v>17</v>
      </c>
      <c r="C28" s="14">
        <v>3</v>
      </c>
      <c r="D28" s="13">
        <f>F22*3%</f>
        <v>70.48478259999999</v>
      </c>
      <c r="E28" s="19"/>
      <c r="F28" s="46"/>
    </row>
    <row r="29" spans="2:6" ht="14.25">
      <c r="B29" s="37" t="s">
        <v>25</v>
      </c>
      <c r="C29" s="14">
        <v>2</v>
      </c>
      <c r="D29" s="13">
        <f>F22*2%</f>
        <v>46.989855066666664</v>
      </c>
      <c r="E29" s="19"/>
      <c r="F29" s="46"/>
    </row>
    <row r="30" spans="2:6" ht="14.25">
      <c r="B30" s="37" t="s">
        <v>19</v>
      </c>
      <c r="C30" s="16">
        <v>0.5</v>
      </c>
      <c r="D30" s="13">
        <f>F22*0.5%</f>
        <v>11.747463766666666</v>
      </c>
      <c r="E30" s="19"/>
      <c r="F30" s="46"/>
    </row>
    <row r="31" spans="2:6" ht="14.25">
      <c r="B31" s="39"/>
      <c r="C31" s="14"/>
      <c r="D31" s="15"/>
      <c r="E31" s="19"/>
      <c r="F31" s="46"/>
    </row>
    <row r="32" spans="2:6" ht="14.25">
      <c r="B32" s="40"/>
      <c r="C32" s="17"/>
      <c r="D32" s="15"/>
      <c r="E32" s="19"/>
      <c r="F32" s="46"/>
    </row>
    <row r="33" spans="2:6" ht="15" thickBot="1">
      <c r="B33" s="18" t="s">
        <v>9</v>
      </c>
      <c r="C33" s="17"/>
      <c r="D33" s="19"/>
      <c r="E33" s="20">
        <f>SUM(D26:D32)</f>
        <v>230.78973426666664</v>
      </c>
      <c r="F33" s="46"/>
    </row>
    <row r="34" spans="2:6" ht="14.25">
      <c r="B34" s="21"/>
      <c r="C34" s="22"/>
      <c r="D34" s="11" t="s">
        <v>2</v>
      </c>
      <c r="E34" s="41">
        <f>E23-E33</f>
        <v>948.1233090666666</v>
      </c>
      <c r="F34" s="46"/>
    </row>
    <row r="35" spans="2:5" ht="14.25">
      <c r="B35" s="37" t="s">
        <v>31</v>
      </c>
      <c r="C35" s="17"/>
      <c r="D35" s="25"/>
      <c r="E35" s="19"/>
    </row>
    <row r="36" spans="2:5" ht="14.25">
      <c r="B36" s="59" t="s">
        <v>32</v>
      </c>
      <c r="C36" s="60">
        <v>0.1017</v>
      </c>
      <c r="D36" s="61">
        <f>E23*C36</f>
        <v>119.89545650699999</v>
      </c>
      <c r="E36" s="19"/>
    </row>
    <row r="37" spans="2:5" ht="14.25">
      <c r="B37" s="62" t="s">
        <v>33</v>
      </c>
      <c r="C37" s="63">
        <v>0.015</v>
      </c>
      <c r="D37" s="61">
        <f>E23*C37</f>
        <v>17.683695649999997</v>
      </c>
      <c r="E37" s="19"/>
    </row>
    <row r="38" spans="2:5" ht="14.25">
      <c r="B38" s="62" t="s">
        <v>34</v>
      </c>
      <c r="C38" s="63">
        <v>0.0089</v>
      </c>
      <c r="D38" s="61">
        <f>F22*C38</f>
        <v>20.910485504666664</v>
      </c>
      <c r="E38" s="19"/>
    </row>
    <row r="39" spans="2:5" ht="14.25">
      <c r="B39" s="64" t="s">
        <v>35</v>
      </c>
      <c r="C39" s="66">
        <v>0.0444</v>
      </c>
      <c r="D39" s="61">
        <f>E23*C39</f>
        <v>52.343739123999995</v>
      </c>
      <c r="E39" s="19"/>
    </row>
    <row r="40" spans="2:5" ht="14.25">
      <c r="B40" s="62" t="s">
        <v>36</v>
      </c>
      <c r="C40" s="67">
        <v>0.06</v>
      </c>
      <c r="D40" s="61">
        <f>F22*C40</f>
        <v>140.96956519999998</v>
      </c>
      <c r="E40" s="19"/>
    </row>
    <row r="41" spans="2:5" ht="14.25">
      <c r="B41" s="68" t="s">
        <v>37</v>
      </c>
      <c r="C41" s="66"/>
      <c r="D41" s="69">
        <v>10.63</v>
      </c>
      <c r="E41" s="19"/>
    </row>
    <row r="42" spans="2:5" ht="14.25">
      <c r="B42" s="62" t="s">
        <v>38</v>
      </c>
      <c r="C42" s="70">
        <v>0.035</v>
      </c>
      <c r="D42" s="61">
        <f>E23*C42</f>
        <v>41.261956516666665</v>
      </c>
      <c r="E42" s="19"/>
    </row>
    <row r="43" spans="2:5" ht="14.25">
      <c r="B43" s="68" t="s">
        <v>39</v>
      </c>
      <c r="C43" s="64"/>
      <c r="D43" s="71">
        <v>90</v>
      </c>
      <c r="E43" s="19"/>
    </row>
    <row r="44" spans="2:5" ht="14.25">
      <c r="B44" s="86" t="s">
        <v>40</v>
      </c>
      <c r="C44" s="87"/>
      <c r="D44" s="61">
        <f>SUM(D36:D43)</f>
        <v>493.6948985023333</v>
      </c>
      <c r="E44" s="19"/>
    </row>
    <row r="45" spans="2:5" ht="14.25">
      <c r="B45" s="37"/>
      <c r="C45" s="17"/>
      <c r="D45" s="15"/>
      <c r="E45" s="19"/>
    </row>
    <row r="46" spans="2:5" ht="14.25">
      <c r="B46" s="37"/>
      <c r="C46" s="17"/>
      <c r="D46" s="15"/>
      <c r="E46" s="19"/>
    </row>
    <row r="47" spans="2:5" ht="14.25">
      <c r="B47" s="42"/>
      <c r="C47" s="23"/>
      <c r="D47" s="15"/>
      <c r="E47" s="19"/>
    </row>
    <row r="48" spans="2:5" ht="14.25">
      <c r="B48" s="43" t="s">
        <v>11</v>
      </c>
      <c r="C48" s="24"/>
      <c r="D48" s="25"/>
      <c r="E48" s="74">
        <f>SUM(E35:E47)</f>
        <v>0</v>
      </c>
    </row>
    <row r="49" spans="2:5" ht="14.25">
      <c r="B49" s="44" t="s">
        <v>10</v>
      </c>
      <c r="C49" s="26"/>
      <c r="D49" s="27"/>
      <c r="E49" s="75"/>
    </row>
    <row r="50" spans="2:5" ht="14.25">
      <c r="B50" s="76" t="s">
        <v>12</v>
      </c>
      <c r="C50" s="77"/>
      <c r="D50" s="78"/>
      <c r="E50" s="82">
        <f>E23-E33+E48</f>
        <v>948.1233090666666</v>
      </c>
    </row>
    <row r="51" spans="2:5" ht="15" thickBot="1">
      <c r="B51" s="79"/>
      <c r="C51" s="80"/>
      <c r="D51" s="81"/>
      <c r="E51" s="83"/>
    </row>
    <row r="52" spans="2:5" ht="15" thickBot="1">
      <c r="B52" s="28"/>
      <c r="C52" s="29"/>
      <c r="D52" s="29"/>
      <c r="E52" s="45"/>
    </row>
    <row r="54" ht="14.25">
      <c r="A54" s="52"/>
    </row>
    <row r="55" spans="1:3" ht="14.25">
      <c r="A55" s="53"/>
      <c r="B55" s="49"/>
      <c r="C55" s="49"/>
    </row>
    <row r="56" spans="2:4" ht="15">
      <c r="B56" s="72" t="s">
        <v>41</v>
      </c>
      <c r="C56" s="73">
        <f>E33+D44</f>
        <v>724.484632769</v>
      </c>
      <c r="D56" t="s">
        <v>42</v>
      </c>
    </row>
    <row r="57" ht="14.25">
      <c r="D57" t="s">
        <v>43</v>
      </c>
    </row>
  </sheetData>
  <sheetProtection/>
  <mergeCells count="14">
    <mergeCell ref="B8:E9"/>
    <mergeCell ref="B23:B24"/>
    <mergeCell ref="E23:E24"/>
    <mergeCell ref="B3:E3"/>
    <mergeCell ref="B4:E4"/>
    <mergeCell ref="B5:E5"/>
    <mergeCell ref="B6:E7"/>
    <mergeCell ref="E48:E49"/>
    <mergeCell ref="B50:D51"/>
    <mergeCell ref="E50:E51"/>
    <mergeCell ref="B14:C14"/>
    <mergeCell ref="B15:C15"/>
    <mergeCell ref="B16:C16"/>
    <mergeCell ref="B44:C44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 S.</cp:lastModifiedBy>
  <dcterms:created xsi:type="dcterms:W3CDTF">2008-04-12T17:22:12Z</dcterms:created>
  <dcterms:modified xsi:type="dcterms:W3CDTF">2010-02-10T17:01:00Z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