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<sst xmlns="http://schemas.openxmlformats.org/spreadsheetml/2006/main" count="52" uniqueCount="42">
  <si>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</si>
  <si>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</si>
  <si>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</si>
  <si>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</si>
  <si>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</si>
  <si>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</si>
  <si>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</si>
  <si>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</si>
  <si>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</si>
  <si>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</si>
  <si>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</si>
  <si>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</si>
  <si>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</si>
  <si>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</si>
  <si>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</si>
  <si>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</si>
  <si>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</si>
  <si>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</si>
  <si>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</si>
  <si>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</si>
  <si>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</si>
  <si>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</si>
  <si>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</si>
  <si>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</si>
  <si>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</si>
  <si>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</si>
  <si>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</si>
  <si>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</si>
  <si>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</si>
  <si>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</si>
  <si>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</si>
  <si>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</si>
  <si>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</si>
  <si>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</si>
  <si>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</si>
  <si>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</si>
  <si>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</si>
  <si>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</si>
  <si>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</si>
  <si>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LIQUIDACION HABERES  Febrero 2011</t>
  </si>
  <si>
    <t>VACACIONES</t>
  </si>
  <si>
    <t>Vacaciones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</si>
</sst>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4" fillId="0" borderId="5" xfId="18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3"/>
  <sheetViews>
    <sheetView tabSelected="1" workbookViewId="0" topLeftCell="A1">
      <selection activeCell="E13" sqref="E13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83" t="s">
        <v>0</v>
      </c>
      <c r="C4" s="84"/>
      <c r="D4" s="84"/>
      <c r="E4" s="85"/>
    </row>
    <row r="5" spans="2:5" ht="12.75">
      <c r="B5" s="86" t="s">
        <v>1</v>
      </c>
      <c r="C5" s="87"/>
      <c r="D5" s="87"/>
      <c r="E5" s="88"/>
    </row>
    <row r="6" spans="2:5" ht="12.75">
      <c r="B6" s="86" t="s">
        <v>2</v>
      </c>
      <c r="C6" s="87"/>
      <c r="D6" s="87"/>
      <c r="E6" s="88"/>
    </row>
    <row r="7" spans="2:5" ht="12.75">
      <c r="B7" s="89" t="s">
        <v>3</v>
      </c>
      <c r="C7" s="90"/>
      <c r="D7" s="90"/>
      <c r="E7" s="91"/>
    </row>
    <row r="8" spans="2:5" ht="13.5" thickBot="1">
      <c r="B8" s="92"/>
      <c r="C8" s="93"/>
      <c r="D8" s="93"/>
      <c r="E8" s="94"/>
    </row>
    <row r="9" spans="2:5" ht="12.75">
      <c r="B9" s="72" t="s">
        <v>39</v>
      </c>
      <c r="C9" s="73"/>
      <c r="D9" s="73"/>
      <c r="E9" s="74"/>
    </row>
    <row r="10" spans="2:5" ht="13.5" thickBot="1">
      <c r="B10" s="75"/>
      <c r="C10" s="76"/>
      <c r="D10" s="76"/>
      <c r="E10" s="77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49"/>
      <c r="E12" s="8">
        <f>C15/30*D12</f>
        <v>0</v>
      </c>
      <c r="F12" s="51"/>
    </row>
    <row r="13" spans="2:6" ht="12.75">
      <c r="B13" s="5" t="s">
        <v>27</v>
      </c>
      <c r="C13" s="6">
        <v>3</v>
      </c>
      <c r="D13" s="49"/>
      <c r="E13" s="8">
        <f>E12+E15*(C13*1)%</f>
        <v>32.21313410559999</v>
      </c>
      <c r="F13" s="53"/>
    </row>
    <row r="14" spans="2:6" ht="12.75">
      <c r="B14" s="5" t="s">
        <v>9</v>
      </c>
      <c r="C14" s="9" t="s">
        <v>5</v>
      </c>
      <c r="D14" s="7"/>
      <c r="E14" s="8">
        <f>(E12+E13+E15)*0.0833</f>
        <v>92.12848977087911</v>
      </c>
      <c r="F14" s="53"/>
    </row>
    <row r="15" spans="2:6" ht="12.75">
      <c r="B15" s="10" t="s">
        <v>40</v>
      </c>
      <c r="C15" s="8">
        <f>E59+C62+C62+C62+C62+C62+C62+C62+C62+(C62*17.4%)*8</f>
        <v>1917.4484586666663</v>
      </c>
      <c r="D15" s="95">
        <v>14</v>
      </c>
      <c r="E15" s="8">
        <f>C15/25*D15</f>
        <v>1073.771136853333</v>
      </c>
      <c r="F15" s="50"/>
    </row>
    <row r="16" spans="2:6" ht="12.75">
      <c r="B16" s="11"/>
      <c r="C16" s="6" t="s">
        <v>5</v>
      </c>
      <c r="D16" s="7" t="s">
        <v>5</v>
      </c>
      <c r="E16" s="12"/>
      <c r="F16" s="50"/>
    </row>
    <row r="17" spans="2:6" ht="12.75">
      <c r="B17" s="78" t="s">
        <v>10</v>
      </c>
      <c r="C17" s="13"/>
      <c r="D17" s="14"/>
      <c r="E17" s="79">
        <f>SUM(E12:E16)</f>
        <v>1198.1127607298122</v>
      </c>
      <c r="F17" s="50"/>
    </row>
    <row r="18" spans="2:6" ht="13.5" thickBot="1">
      <c r="B18" s="78"/>
      <c r="C18" s="13"/>
      <c r="D18" s="14"/>
      <c r="E18" s="80"/>
      <c r="F18" s="52"/>
    </row>
    <row r="19" spans="2:5" ht="12.75">
      <c r="B19" s="15" t="s">
        <v>11</v>
      </c>
      <c r="C19" s="16" t="s">
        <v>12</v>
      </c>
      <c r="D19" s="17" t="s">
        <v>6</v>
      </c>
      <c r="E19" s="18"/>
    </row>
    <row r="20" spans="2:5" ht="12.75">
      <c r="B20" s="19" t="s">
        <v>13</v>
      </c>
      <c r="C20" s="20">
        <v>11</v>
      </c>
      <c r="D20" s="21">
        <f>E17*11%</f>
        <v>131.79240368027934</v>
      </c>
      <c r="E20" s="22"/>
    </row>
    <row r="21" spans="2:5" ht="12.75">
      <c r="B21" s="19" t="s">
        <v>14</v>
      </c>
      <c r="C21" s="6">
        <v>3</v>
      </c>
      <c r="D21" s="21">
        <f>E17*3%</f>
        <v>35.94338282189437</v>
      </c>
      <c r="E21" s="22"/>
    </row>
    <row r="22" spans="2:5" ht="12.75">
      <c r="B22" s="19" t="s">
        <v>15</v>
      </c>
      <c r="C22" s="23">
        <v>3</v>
      </c>
      <c r="D22" s="21">
        <f>E17*3%</f>
        <v>35.94338282189437</v>
      </c>
      <c r="E22" s="24"/>
    </row>
    <row r="23" spans="2:5" ht="12.75">
      <c r="B23" s="19" t="s">
        <v>16</v>
      </c>
      <c r="C23" s="23">
        <v>2</v>
      </c>
      <c r="D23" s="21">
        <f>E17*2%</f>
        <v>23.962255214596244</v>
      </c>
      <c r="E23" s="24"/>
    </row>
    <row r="24" spans="2:5" ht="12.75">
      <c r="B24" s="19" t="s">
        <v>17</v>
      </c>
      <c r="C24" s="25">
        <v>0.5</v>
      </c>
      <c r="D24" s="21">
        <f>E17*0.5%</f>
        <v>5.990563803649061</v>
      </c>
      <c r="E24" s="24"/>
    </row>
    <row r="25" spans="2:5" ht="12.75">
      <c r="B25" s="19"/>
      <c r="C25" s="25"/>
      <c r="D25" s="21"/>
      <c r="E25" s="24"/>
    </row>
    <row r="26" spans="2:5" ht="12.75">
      <c r="B26" s="19"/>
      <c r="C26" s="25"/>
      <c r="D26" s="21"/>
      <c r="E26" s="24"/>
    </row>
    <row r="27" spans="2:5" ht="12.75">
      <c r="B27" s="81" t="s">
        <v>18</v>
      </c>
      <c r="C27" s="82"/>
      <c r="D27" s="21"/>
      <c r="E27" s="24"/>
    </row>
    <row r="28" spans="2:5" ht="12.75">
      <c r="B28" s="19" t="s">
        <v>15</v>
      </c>
      <c r="C28" s="23">
        <v>3</v>
      </c>
      <c r="D28" s="21">
        <f>D44*3%</f>
        <v>17.470827587759953</v>
      </c>
      <c r="E28" s="24"/>
    </row>
    <row r="29" spans="2:5" ht="12.75">
      <c r="B29" s="19" t="s">
        <v>16</v>
      </c>
      <c r="C29" s="23">
        <v>2</v>
      </c>
      <c r="D29" s="21">
        <f>D44*2%</f>
        <v>11.647218391839969</v>
      </c>
      <c r="E29" s="24"/>
    </row>
    <row r="30" spans="2:5" ht="12.75">
      <c r="B30" s="19" t="s">
        <v>17</v>
      </c>
      <c r="C30" s="25">
        <v>0.5</v>
      </c>
      <c r="D30" s="21">
        <f>D44*0.5%</f>
        <v>2.9118045979599922</v>
      </c>
      <c r="E30" s="24"/>
    </row>
    <row r="31" spans="2:5" ht="12.75">
      <c r="B31" s="27"/>
      <c r="C31" s="23"/>
      <c r="D31" s="28"/>
      <c r="E31" s="24"/>
    </row>
    <row r="32" spans="2:5" ht="12.75">
      <c r="B32" s="29"/>
      <c r="C32" s="30"/>
      <c r="D32" s="28"/>
      <c r="E32" s="24"/>
    </row>
    <row r="33" spans="2:5" ht="13.5" thickBot="1">
      <c r="B33" s="26" t="s">
        <v>19</v>
      </c>
      <c r="C33" s="30"/>
      <c r="D33" s="24"/>
      <c r="E33" s="31">
        <f>SUM(D20:D32)</f>
        <v>265.6618389198733</v>
      </c>
    </row>
    <row r="34" spans="2:5" ht="12.75">
      <c r="B34" s="32"/>
      <c r="C34" s="33"/>
      <c r="D34" s="17" t="s">
        <v>6</v>
      </c>
      <c r="E34" s="34">
        <f>E17-E33</f>
        <v>932.4509218099389</v>
      </c>
    </row>
    <row r="35" spans="2:5" ht="12.75">
      <c r="B35" s="59" t="s">
        <v>20</v>
      </c>
      <c r="C35" s="60"/>
      <c r="D35" s="61"/>
      <c r="E35" s="24"/>
    </row>
    <row r="36" spans="2:5" ht="12.75">
      <c r="B36" s="19" t="s">
        <v>21</v>
      </c>
      <c r="C36" s="30">
        <f>E62/30*D12</f>
        <v>0</v>
      </c>
      <c r="D36" s="28"/>
      <c r="E36" s="24"/>
    </row>
    <row r="37" spans="2:5" ht="12.75">
      <c r="B37" s="19" t="s">
        <v>22</v>
      </c>
      <c r="C37" s="30">
        <f>E73/30*D12</f>
        <v>0</v>
      </c>
      <c r="D37" s="28"/>
      <c r="E37" s="24"/>
    </row>
    <row r="38" spans="2:5" ht="12.75">
      <c r="B38" s="19" t="s">
        <v>41</v>
      </c>
      <c r="C38" s="30">
        <f>(E62+E73)/25*D15</f>
        <v>537.5804667146667</v>
      </c>
      <c r="D38" s="28"/>
      <c r="E38" s="24"/>
    </row>
    <row r="39" spans="2:5" ht="12.75">
      <c r="B39" s="19" t="s">
        <v>23</v>
      </c>
      <c r="C39" s="30">
        <f>SUM(C36:C38)*8.33%</f>
        <v>44.78045287733174</v>
      </c>
      <c r="D39" s="28"/>
      <c r="E39" s="24"/>
    </row>
    <row r="40" spans="2:5" ht="12.75">
      <c r="B40" s="19"/>
      <c r="C40" s="30"/>
      <c r="D40" s="28"/>
      <c r="E40" s="24"/>
    </row>
    <row r="41" spans="2:5" ht="12.75">
      <c r="B41" s="19"/>
      <c r="C41" s="30"/>
      <c r="D41" s="28"/>
      <c r="E41" s="24"/>
    </row>
    <row r="42" spans="2:5" ht="12.75">
      <c r="B42" s="19"/>
      <c r="C42" s="30"/>
      <c r="D42" s="28"/>
      <c r="E42" s="24"/>
    </row>
    <row r="43" spans="2:5" ht="12.75">
      <c r="B43" s="19"/>
      <c r="C43" s="35"/>
      <c r="D43" s="28"/>
      <c r="E43" s="24"/>
    </row>
    <row r="44" spans="2:5" ht="12.75">
      <c r="B44" s="19"/>
      <c r="C44" s="36"/>
      <c r="D44" s="28">
        <f>SUM(C36:C43)</f>
        <v>582.3609195919985</v>
      </c>
      <c r="E44" s="24">
        <f>D44</f>
        <v>582.3609195919985</v>
      </c>
    </row>
    <row r="45" spans="2:5" ht="12.75">
      <c r="B45" s="37"/>
      <c r="C45" s="38"/>
      <c r="D45" s="28"/>
      <c r="E45" s="24"/>
    </row>
    <row r="46" spans="2:5" ht="12.75">
      <c r="B46" s="39" t="s">
        <v>24</v>
      </c>
      <c r="C46" s="40"/>
      <c r="D46" s="41"/>
      <c r="E46" s="62">
        <f>SUM(E35:E45)</f>
        <v>582.3609195919985</v>
      </c>
    </row>
    <row r="47" spans="2:5" ht="12.75">
      <c r="B47" s="42" t="s">
        <v>25</v>
      </c>
      <c r="C47" s="43"/>
      <c r="D47" s="44"/>
      <c r="E47" s="63"/>
    </row>
    <row r="48" spans="2:5" ht="12.75">
      <c r="B48" s="64" t="s">
        <v>26</v>
      </c>
      <c r="C48" s="65"/>
      <c r="D48" s="66"/>
      <c r="E48" s="70">
        <f>E17-E33+E46</f>
        <v>1514.8118414019373</v>
      </c>
    </row>
    <row r="49" spans="2:5" ht="13.5" thickBot="1">
      <c r="B49" s="67"/>
      <c r="C49" s="68"/>
      <c r="D49" s="69"/>
      <c r="E49" s="71"/>
    </row>
    <row r="50" spans="2:5" ht="13.5" thickBot="1">
      <c r="B50" s="45"/>
      <c r="C50" s="46"/>
      <c r="D50" s="46"/>
      <c r="E50" s="47"/>
    </row>
    <row r="51" spans="2:5" ht="12.75">
      <c r="B51" s="48"/>
      <c r="C51" s="48"/>
      <c r="D51" s="48"/>
      <c r="E51" s="48"/>
    </row>
    <row r="53" ht="12.75">
      <c r="B53" t="s">
        <v>28</v>
      </c>
    </row>
    <row r="55" ht="12.75">
      <c r="B55" t="s">
        <v>29</v>
      </c>
    </row>
    <row r="57" ht="12.75">
      <c r="B57" t="s">
        <v>30</v>
      </c>
    </row>
    <row r="59" spans="2:5" ht="12.75">
      <c r="B59" s="55" t="s">
        <v>31</v>
      </c>
      <c r="C59" t="s">
        <v>32</v>
      </c>
      <c r="E59">
        <v>1319.56</v>
      </c>
    </row>
    <row r="61" spans="2:5" ht="12.75">
      <c r="B61" s="55" t="s">
        <v>21</v>
      </c>
      <c r="D61" s="54">
        <f>(E59*20%)+100+100+300</f>
        <v>763.912</v>
      </c>
      <c r="E61" s="54"/>
    </row>
    <row r="62" spans="2:5" ht="12.75">
      <c r="B62" s="57" t="s">
        <v>38</v>
      </c>
      <c r="C62" s="54">
        <f>D61/12</f>
        <v>63.659333333333336</v>
      </c>
      <c r="D62" s="54">
        <f>D61-C62-C62-C62-C62-C62-C62-C62-C62</f>
        <v>254.63733333333352</v>
      </c>
      <c r="E62" s="54">
        <f>D62</f>
        <v>254.63733333333352</v>
      </c>
    </row>
    <row r="65" spans="2:5" ht="12.75">
      <c r="B65" s="56" t="s">
        <v>34</v>
      </c>
      <c r="E65" s="54">
        <f>((E59+D61+75)*15%)</f>
        <v>323.77079999999995</v>
      </c>
    </row>
    <row r="67" spans="2:5" ht="12.75">
      <c r="B67" s="56" t="s">
        <v>35</v>
      </c>
      <c r="E67" s="54">
        <f>((E59+D61+E65+75)*7%)</f>
        <v>173.756996</v>
      </c>
    </row>
    <row r="68" spans="2:5" ht="12.75">
      <c r="B68" s="56"/>
      <c r="E68" s="54"/>
    </row>
    <row r="69" spans="2:5" ht="12.75">
      <c r="B69" s="56" t="s">
        <v>36</v>
      </c>
      <c r="E69" s="54">
        <f>((E59+D61+E65+E67+75)*5%)</f>
        <v>132.7999898</v>
      </c>
    </row>
    <row r="71" spans="2:5" ht="12.75">
      <c r="B71" t="s">
        <v>33</v>
      </c>
      <c r="E71" s="54">
        <v>75</v>
      </c>
    </row>
    <row r="73" spans="2:5" ht="12.75">
      <c r="B73" s="55" t="s">
        <v>37</v>
      </c>
      <c r="E73" s="58">
        <f>SUM(E65:E71)</f>
        <v>705.3277857999999</v>
      </c>
    </row>
  </sheetData>
  <mergeCells count="12">
    <mergeCell ref="B4:E4"/>
    <mergeCell ref="B5:E5"/>
    <mergeCell ref="B6:E6"/>
    <mergeCell ref="B7:E8"/>
    <mergeCell ref="B9:E10"/>
    <mergeCell ref="B17:B18"/>
    <mergeCell ref="E17:E18"/>
    <mergeCell ref="B27:C27"/>
    <mergeCell ref="B35:D35"/>
    <mergeCell ref="E46:E47"/>
    <mergeCell ref="B48:D49"/>
    <mergeCell ref="E48:E49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2011-01-31T14:51:35Z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