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<sst xmlns="http://schemas.openxmlformats.org/spreadsheetml/2006/main" count="39" uniqueCount="34">
  <si>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</si>
  <si>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</si>
  <si>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</si>
  <si>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</si>
  <si>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</si>
  <si>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</si>
  <si>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</si>
  <si>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</si>
  <si>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</si>
  <si>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</si>
  <si>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</si>
  <si>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</si>
  <si>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APELLIDO Y NOMBRE</t>
  </si>
  <si>
    <t>LEGAJO Nº</t>
  </si>
  <si>
    <t>CUIT Nº</t>
  </si>
  <si>
    <t>WWW.ECONOBLOG.COM.AR</t>
  </si>
  <si>
    <t>ANTIGÜEDAD</t>
  </si>
  <si>
    <t>FERIADO</t>
  </si>
  <si>
    <t>SUELDO BÁSICO</t>
  </si>
  <si>
    <t>Antigüedad</t>
  </si>
  <si>
    <t>Total</t>
  </si>
  <si>
    <t>HORAS EXTRAS AL 50%</t>
  </si>
  <si>
    <t>HORAS EXTRAS AL 100%</t>
  </si>
  <si>
    <t>OBRA SOCIAL UOM</t>
  </si>
  <si>
    <t>CUOTA SINDICAL UOM</t>
  </si>
  <si>
    <t>SEGURO DE VIDA UOM</t>
  </si>
  <si>
    <t>Ingreso Mínimo Global de Referencia (IMGR)</t>
  </si>
  <si>
    <t>IMGR</t>
  </si>
  <si>
    <t>Diferencia a pagar</t>
  </si>
  <si>
    <t>DÍAS</t>
  </si>
  <si>
    <t>Sueldo</t>
  </si>
  <si>
    <t>PAGO A CUENTA FUTUROS AUMENTOS</t>
  </si>
  <si>
    <t>Administrativo de 1ª</t>
  </si>
  <si>
    <t>LIQUIDACION HABERES MES JULIO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</si>
</sst>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0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170" fontId="1" fillId="16" borderId="13" xfId="5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4" xfId="0" applyNumberFormat="1" applyFont="1" applyBorder="1" applyAlignment="1">
      <alignment horizontal="center" vertical="center"/>
    </xf>
    <xf numFmtId="170" fontId="2" fillId="0" borderId="15" xfId="50" applyFont="1" applyBorder="1" applyAlignment="1">
      <alignment/>
    </xf>
    <xf numFmtId="15" fontId="1" fillId="16" borderId="16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170" fontId="2" fillId="0" borderId="18" xfId="5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16" borderId="21" xfId="0" applyFont="1" applyFill="1" applyBorder="1" applyAlignment="1">
      <alignment horizontal="center"/>
    </xf>
    <xf numFmtId="15" fontId="2" fillId="0" borderId="22" xfId="0" applyNumberFormat="1" applyFont="1" applyFill="1" applyBorder="1" applyAlignment="1">
      <alignment vertical="center"/>
    </xf>
    <xf numFmtId="170" fontId="2" fillId="0" borderId="15" xfId="50" applyFont="1" applyFill="1" applyBorder="1" applyAlignment="1">
      <alignment horizontal="center"/>
    </xf>
    <xf numFmtId="15" fontId="2" fillId="0" borderId="22" xfId="0" applyNumberFormat="1" applyFont="1" applyBorder="1" applyAlignment="1">
      <alignment vertical="center"/>
    </xf>
    <xf numFmtId="15" fontId="2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4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3" xfId="0" applyFont="1" applyBorder="1" applyAlignment="1">
      <alignment/>
    </xf>
    <xf numFmtId="170" fontId="2" fillId="0" borderId="25" xfId="50" applyFont="1" applyBorder="1" applyAlignment="1">
      <alignment/>
    </xf>
    <xf numFmtId="15" fontId="2" fillId="0" borderId="26" xfId="0" applyNumberFormat="1" applyFont="1" applyFill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70" fontId="2" fillId="0" borderId="17" xfId="5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70" fontId="2" fillId="0" borderId="27" xfId="50" applyFont="1" applyBorder="1" applyAlignment="1">
      <alignment/>
    </xf>
    <xf numFmtId="2" fontId="2" fillId="16" borderId="28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9" xfId="50" applyFont="1" applyFill="1" applyBorder="1" applyAlignment="1">
      <alignment horizontal="center"/>
    </xf>
    <xf numFmtId="170" fontId="2" fillId="0" borderId="15" xfId="50" applyFont="1" applyFill="1" applyBorder="1" applyAlignment="1">
      <alignment/>
    </xf>
    <xf numFmtId="2" fontId="2" fillId="16" borderId="30" xfId="0" applyNumberFormat="1" applyFont="1" applyFill="1" applyBorder="1" applyAlignment="1">
      <alignment/>
    </xf>
    <xf numFmtId="0" fontId="2" fillId="0" borderId="31" xfId="0" applyFont="1" applyBorder="1" applyAlignment="1">
      <alignment/>
    </xf>
    <xf numFmtId="170" fontId="2" fillId="0" borderId="32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7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0" fillId="0" borderId="33" xfId="0" applyNumberFormat="1" applyBorder="1" applyAlignment="1">
      <alignment/>
    </xf>
    <xf numFmtId="170" fontId="0" fillId="0" borderId="34" xfId="0" applyNumberFormat="1" applyBorder="1" applyAlignment="1">
      <alignment/>
    </xf>
    <xf numFmtId="170" fontId="0" fillId="16" borderId="35" xfId="0" applyNumberFormat="1" applyFill="1" applyBorder="1" applyAlignment="1">
      <alignment/>
    </xf>
    <xf numFmtId="170" fontId="2" fillId="0" borderId="25" xfId="50" applyFont="1" applyBorder="1" applyAlignment="1">
      <alignment/>
    </xf>
    <xf numFmtId="0" fontId="0" fillId="24" borderId="36" xfId="0" applyFill="1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10" fillId="24" borderId="23" xfId="45" applyFill="1" applyBorder="1" applyAlignment="1" applyProtection="1">
      <alignment horizontal="center"/>
      <protection/>
    </xf>
    <xf numFmtId="0" fontId="21" fillId="24" borderId="41" xfId="0" applyFont="1" applyFill="1" applyBorder="1" applyAlignment="1">
      <alignment horizontal="center"/>
    </xf>
    <xf numFmtId="0" fontId="21" fillId="24" borderId="42" xfId="0" applyFont="1" applyFill="1" applyBorder="1" applyAlignment="1">
      <alignment horizontal="center"/>
    </xf>
    <xf numFmtId="0" fontId="21" fillId="24" borderId="19" xfId="0" applyFont="1" applyFill="1" applyBorder="1" applyAlignment="1">
      <alignment horizontal="center"/>
    </xf>
    <xf numFmtId="0" fontId="21" fillId="24" borderId="20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0" fontId="1" fillId="24" borderId="20" xfId="0" applyFont="1" applyFill="1" applyBorder="1" applyAlignment="1">
      <alignment/>
    </xf>
    <xf numFmtId="0" fontId="1" fillId="24" borderId="24" xfId="0" applyFont="1" applyFill="1" applyBorder="1" applyAlignment="1">
      <alignment/>
    </xf>
    <xf numFmtId="170" fontId="2" fillId="16" borderId="44" xfId="50" applyFont="1" applyFill="1" applyBorder="1" applyAlignment="1">
      <alignment/>
    </xf>
    <xf numFmtId="170" fontId="2" fillId="16" borderId="45" xfId="5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3" xfId="0" applyNumberFormat="1" applyFont="1" applyBorder="1" applyAlignment="1">
      <alignment horizontal="center" vertical="center"/>
    </xf>
    <xf numFmtId="15" fontId="1" fillId="0" borderId="21" xfId="0" applyNumberFormat="1" applyFont="1" applyBorder="1" applyAlignment="1">
      <alignment horizontal="center" vertical="center"/>
    </xf>
    <xf numFmtId="15" fontId="1" fillId="0" borderId="19" xfId="0" applyNumberFormat="1" applyFont="1" applyBorder="1" applyAlignment="1">
      <alignment horizontal="center" vertical="center"/>
    </xf>
    <xf numFmtId="15" fontId="1" fillId="0" borderId="20" xfId="0" applyNumberFormat="1" applyFont="1" applyBorder="1" applyAlignment="1">
      <alignment horizontal="center" vertical="center"/>
    </xf>
    <xf numFmtId="15" fontId="1" fillId="0" borderId="24" xfId="0" applyNumberFormat="1" applyFont="1" applyBorder="1" applyAlignment="1">
      <alignment horizontal="center" vertical="center"/>
    </xf>
    <xf numFmtId="170" fontId="2" fillId="0" borderId="35" xfId="50" applyFont="1" applyBorder="1" applyAlignment="1">
      <alignment/>
    </xf>
    <xf numFmtId="0" fontId="0" fillId="16" borderId="46" xfId="0" applyFill="1" applyBorder="1" applyAlignment="1">
      <alignment horizontal="center"/>
    </xf>
    <xf numFmtId="0" fontId="0" fillId="16" borderId="31" xfId="0" applyFill="1" applyBorder="1" applyAlignment="1">
      <alignment horizontal="center"/>
    </xf>
    <xf numFmtId="0" fontId="0" fillId="16" borderId="47" xfId="0" applyFill="1" applyBorder="1" applyAlignment="1">
      <alignment horizontal="center"/>
    </xf>
    <xf numFmtId="0" fontId="0" fillId="16" borderId="48" xfId="0" applyFill="1" applyBorder="1" applyAlignment="1">
      <alignment horizontal="center"/>
    </xf>
    <xf numFmtId="0" fontId="0" fillId="16" borderId="49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9" fillId="24" borderId="52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19" fillId="24" borderId="29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4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view="pageLayout" workbookViewId="0" topLeftCell="A1">
      <selection activeCell="J15" sqref="J15"/>
    </sheetView>
  </sheetViews>
  <sheetFormatPr defaultColWidth="11.421875" defaultRowHeight="15"/>
  <cols>
    <col min="2" max="2" width="31.140625" style="0" bestFit="1" customWidth="1"/>
  </cols>
  <sheetData>
    <row r="2" ht="15.75" thickBot="1"/>
    <row r="3" spans="2:5" ht="15">
      <c r="B3" s="54" t="s">
        <v>12</v>
      </c>
      <c r="C3" s="55"/>
      <c r="D3" s="55"/>
      <c r="E3" s="56"/>
    </row>
    <row r="4" spans="2:5" ht="15">
      <c r="B4" s="57" t="s">
        <v>13</v>
      </c>
      <c r="C4" s="58"/>
      <c r="D4" s="58"/>
      <c r="E4" s="59"/>
    </row>
    <row r="5" spans="2:5" ht="15">
      <c r="B5" s="57" t="s">
        <v>14</v>
      </c>
      <c r="C5" s="58"/>
      <c r="D5" s="58"/>
      <c r="E5" s="59"/>
    </row>
    <row r="6" spans="2:5" ht="15">
      <c r="B6" s="57" t="s">
        <v>32</v>
      </c>
      <c r="C6" s="58"/>
      <c r="D6" s="58"/>
      <c r="E6" s="59"/>
    </row>
    <row r="7" spans="2:5" ht="15" customHeight="1">
      <c r="B7" s="60" t="s">
        <v>15</v>
      </c>
      <c r="C7" s="61"/>
      <c r="D7" s="61"/>
      <c r="E7" s="62"/>
    </row>
    <row r="8" spans="2:5" ht="15.75" customHeight="1" thickBot="1">
      <c r="B8" s="63"/>
      <c r="C8" s="64"/>
      <c r="D8" s="64"/>
      <c r="E8" s="65"/>
    </row>
    <row r="9" spans="2:5" ht="15.75" thickBot="1">
      <c r="B9" s="66" t="s">
        <v>33</v>
      </c>
      <c r="C9" s="67"/>
      <c r="D9" s="67"/>
      <c r="E9" s="68"/>
    </row>
    <row r="10" spans="2:10" ht="15.75" thickBot="1">
      <c r="B10" s="69"/>
      <c r="C10" s="70"/>
      <c r="D10" s="70"/>
      <c r="E10" s="71"/>
      <c r="G10" s="92" t="s">
        <v>26</v>
      </c>
      <c r="H10" s="93"/>
      <c r="I10" s="93"/>
      <c r="J10" s="94"/>
    </row>
    <row r="11" spans="2:10" ht="15">
      <c r="B11" s="1" t="s">
        <v>0</v>
      </c>
      <c r="C11" s="2" t="s">
        <v>1</v>
      </c>
      <c r="D11" s="46" t="s">
        <v>29</v>
      </c>
      <c r="E11" s="20" t="s">
        <v>2</v>
      </c>
      <c r="G11" s="95" t="s">
        <v>30</v>
      </c>
      <c r="H11" s="96"/>
      <c r="I11" s="96"/>
      <c r="J11" s="50">
        <f>+E12+E13</f>
        <v>12381.164466666667</v>
      </c>
    </row>
    <row r="12" spans="2:10" ht="15.75" thickBot="1">
      <c r="B12" s="21" t="s">
        <v>18</v>
      </c>
      <c r="C12" s="48">
        <v>12299.17</v>
      </c>
      <c r="D12" s="47">
        <v>29</v>
      </c>
      <c r="E12" s="22">
        <f>+C12/30*D12</f>
        <v>11889.197666666667</v>
      </c>
      <c r="G12" s="90" t="s">
        <v>19</v>
      </c>
      <c r="H12" s="91"/>
      <c r="I12" s="91"/>
      <c r="J12" s="51">
        <f>+J11*C16%</f>
        <v>619.0582233333334</v>
      </c>
    </row>
    <row r="13" spans="2:10" ht="15.75" thickBot="1">
      <c r="B13" s="28" t="s">
        <v>17</v>
      </c>
      <c r="C13" s="29"/>
      <c r="D13" s="47">
        <v>1</v>
      </c>
      <c r="E13" s="22">
        <f>+C12/25*D13</f>
        <v>491.9668</v>
      </c>
      <c r="G13" s="85" t="s">
        <v>20</v>
      </c>
      <c r="H13" s="86"/>
      <c r="I13" s="86"/>
      <c r="J13" s="52">
        <f>SUM(J11:J12)</f>
        <v>13000.22269</v>
      </c>
    </row>
    <row r="14" spans="2:10" ht="15.75" thickBot="1">
      <c r="B14" s="28" t="s">
        <v>21</v>
      </c>
      <c r="C14" s="47">
        <v>5</v>
      </c>
      <c r="D14" s="47"/>
      <c r="E14" s="22">
        <f>+C12/200*C14*1.5</f>
        <v>461.21887499999997</v>
      </c>
      <c r="G14" s="97" t="s">
        <v>27</v>
      </c>
      <c r="H14" s="98"/>
      <c r="I14" s="99"/>
      <c r="J14" s="51">
        <v>13349</v>
      </c>
    </row>
    <row r="15" spans="2:10" ht="15.75" thickBot="1">
      <c r="B15" s="28" t="s">
        <v>22</v>
      </c>
      <c r="C15" s="47">
        <v>5</v>
      </c>
      <c r="D15" s="47"/>
      <c r="E15" s="22">
        <f>+C12/200*C15*2</f>
        <v>614.9585</v>
      </c>
      <c r="G15" s="87" t="s">
        <v>28</v>
      </c>
      <c r="H15" s="88"/>
      <c r="I15" s="89"/>
      <c r="J15" s="52">
        <f>+J14-J11</f>
        <v>967.8355333333329</v>
      </c>
    </row>
    <row r="16" spans="2:5" ht="15">
      <c r="B16" s="21" t="s">
        <v>16</v>
      </c>
      <c r="C16" s="3">
        <v>5</v>
      </c>
      <c r="D16" s="47"/>
      <c r="E16" s="22">
        <f>(E12+E13+E14+E15)*(C16*1)%</f>
        <v>672.8670920833334</v>
      </c>
    </row>
    <row r="17" spans="2:5" ht="15">
      <c r="B17" s="21" t="s">
        <v>31</v>
      </c>
      <c r="C17" s="4" t="s">
        <v>1</v>
      </c>
      <c r="D17" s="47"/>
      <c r="E17" s="22">
        <f>+J15</f>
        <v>967.8355333333329</v>
      </c>
    </row>
    <row r="18" spans="2:5" ht="15">
      <c r="B18" s="28"/>
      <c r="C18" s="29"/>
      <c r="D18" s="47"/>
      <c r="E18" s="22"/>
    </row>
    <row r="19" spans="2:5" ht="15.75" thickBot="1">
      <c r="B19" s="34"/>
      <c r="C19" s="35" t="s">
        <v>1</v>
      </c>
      <c r="D19" s="36" t="s">
        <v>1</v>
      </c>
      <c r="E19" s="33"/>
    </row>
    <row r="20" spans="2:5" ht="15">
      <c r="B20" s="78" t="s">
        <v>3</v>
      </c>
      <c r="C20" s="79"/>
      <c r="D20" s="80"/>
      <c r="E20" s="72">
        <f>SUM(E12:E19)</f>
        <v>15098.044467083335</v>
      </c>
    </row>
    <row r="21" spans="2:5" ht="15.75" thickBot="1">
      <c r="B21" s="81"/>
      <c r="C21" s="82"/>
      <c r="D21" s="83"/>
      <c r="E21" s="73"/>
    </row>
    <row r="22" spans="2:5" ht="15">
      <c r="B22" s="1" t="s">
        <v>4</v>
      </c>
      <c r="C22" s="40" t="s">
        <v>5</v>
      </c>
      <c r="D22" s="39"/>
      <c r="E22" s="41" t="s">
        <v>2</v>
      </c>
    </row>
    <row r="23" spans="2:5" ht="15">
      <c r="B23" s="23" t="s">
        <v>6</v>
      </c>
      <c r="C23" s="6">
        <v>11</v>
      </c>
      <c r="D23" s="49"/>
      <c r="E23" s="42">
        <f>(E20)*11%</f>
        <v>1660.7848913791668</v>
      </c>
    </row>
    <row r="24" spans="2:5" ht="15">
      <c r="B24" s="23" t="s">
        <v>7</v>
      </c>
      <c r="C24" s="3">
        <v>3</v>
      </c>
      <c r="D24" s="49"/>
      <c r="E24" s="42">
        <f>(E20)*3%</f>
        <v>452.9413340125</v>
      </c>
    </row>
    <row r="25" spans="2:5" ht="15">
      <c r="B25" s="23" t="s">
        <v>23</v>
      </c>
      <c r="C25" s="7">
        <v>3</v>
      </c>
      <c r="D25" s="49"/>
      <c r="E25" s="42">
        <f>+(E20)*3%</f>
        <v>452.9413340125</v>
      </c>
    </row>
    <row r="26" spans="2:5" ht="15">
      <c r="B26" s="23" t="s">
        <v>24</v>
      </c>
      <c r="C26" s="9">
        <v>2.5</v>
      </c>
      <c r="D26" s="49"/>
      <c r="E26" s="42">
        <f>E20*C26%</f>
        <v>377.4511116770834</v>
      </c>
    </row>
    <row r="27" spans="2:5" ht="15">
      <c r="B27" s="23" t="s">
        <v>25</v>
      </c>
      <c r="C27" s="9"/>
      <c r="D27" s="49"/>
      <c r="E27" s="42">
        <v>114.13</v>
      </c>
    </row>
    <row r="28" spans="2:5" ht="15">
      <c r="B28" s="32"/>
      <c r="C28" s="7"/>
      <c r="D28" s="8"/>
      <c r="E28" s="12"/>
    </row>
    <row r="29" spans="2:5" ht="15">
      <c r="B29" s="24"/>
      <c r="C29" s="10"/>
      <c r="D29" s="8"/>
      <c r="E29" s="12"/>
    </row>
    <row r="30" spans="2:5" ht="15">
      <c r="B30" s="11" t="s">
        <v>8</v>
      </c>
      <c r="C30" s="10"/>
      <c r="D30" s="38"/>
      <c r="E30" s="12">
        <f>SUM(E23:E29)</f>
        <v>3058.248671081251</v>
      </c>
    </row>
    <row r="31" spans="2:5" ht="15">
      <c r="B31" s="13"/>
      <c r="C31" s="14"/>
      <c r="D31" s="5" t="s">
        <v>2</v>
      </c>
      <c r="E31" s="43">
        <f>E20-E30</f>
        <v>12039.795796002083</v>
      </c>
    </row>
    <row r="32" spans="2:5" ht="15">
      <c r="B32" s="32"/>
      <c r="C32" s="15"/>
      <c r="D32" s="8"/>
      <c r="E32" s="12"/>
    </row>
    <row r="33" spans="2:5" ht="15">
      <c r="B33" s="32"/>
      <c r="C33" s="16"/>
      <c r="D33" s="17"/>
      <c r="E33" s="12"/>
    </row>
    <row r="34" spans="2:5" ht="15">
      <c r="B34" s="25" t="s">
        <v>10</v>
      </c>
      <c r="C34" s="16"/>
      <c r="D34" s="17"/>
      <c r="E34" s="53">
        <f>SUM(E32:E32)</f>
        <v>0</v>
      </c>
    </row>
    <row r="35" spans="2:5" ht="15.75" thickBot="1">
      <c r="B35" s="37" t="s">
        <v>9</v>
      </c>
      <c r="C35" s="44"/>
      <c r="D35" s="45"/>
      <c r="E35" s="84"/>
    </row>
    <row r="36" spans="2:5" ht="15">
      <c r="B36" s="74" t="s">
        <v>11</v>
      </c>
      <c r="C36" s="75"/>
      <c r="D36" s="75"/>
      <c r="E36" s="72">
        <f>E20-E30+E34</f>
        <v>12039.795796002083</v>
      </c>
    </row>
    <row r="37" spans="2:5" ht="15.75" thickBot="1">
      <c r="B37" s="76"/>
      <c r="C37" s="77"/>
      <c r="D37" s="77"/>
      <c r="E37" s="73"/>
    </row>
    <row r="38" spans="2:5" ht="15.75" thickBot="1">
      <c r="B38" s="18"/>
      <c r="C38" s="19"/>
      <c r="D38" s="19"/>
      <c r="E38" s="26"/>
    </row>
    <row r="41" spans="2:3" ht="15">
      <c r="B41" s="27"/>
      <c r="C41" s="27"/>
    </row>
    <row r="52" ht="15">
      <c r="A52" s="30"/>
    </row>
    <row r="53" ht="15">
      <c r="A53" s="31"/>
    </row>
  </sheetData>
  <sheetProtection/>
  <mergeCells count="17">
    <mergeCell ref="G13:I13"/>
    <mergeCell ref="G15:I15"/>
    <mergeCell ref="G12:I12"/>
    <mergeCell ref="G10:J10"/>
    <mergeCell ref="G11:I11"/>
    <mergeCell ref="G14:I14"/>
    <mergeCell ref="B9:E10"/>
    <mergeCell ref="E20:E21"/>
    <mergeCell ref="B36:D37"/>
    <mergeCell ref="B20:D21"/>
    <mergeCell ref="E34:E35"/>
    <mergeCell ref="E36:E37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2017-09-08T02:57:08Z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