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79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<sst xmlns="http://schemas.openxmlformats.org/spreadsheetml/2006/main" count="50" uniqueCount="40">
  <si>
    <t>APELLIDO Y NOMBRE</t>
  </si>
  <si>
    <t>LEGAJO Nº</t>
  </si>
  <si>
    <t>CUIT Nº</t>
  </si>
  <si>
    <t>WWW.ECONOBLOG.COM.AR</t>
  </si>
  <si>
    <t>HABERES</t>
  </si>
  <si>
    <t xml:space="preserve"> </t>
  </si>
  <si>
    <t>IMPORTE</t>
  </si>
  <si>
    <t>SUELDO BASICO</t>
  </si>
  <si>
    <t xml:space="preserve">Administ. A </t>
  </si>
  <si>
    <t>PRESENTISMO</t>
  </si>
  <si>
    <t>TOTALES</t>
  </si>
  <si>
    <t>DEDUCCIONES</t>
  </si>
  <si>
    <t>%</t>
  </si>
  <si>
    <t>JUBILACION</t>
  </si>
  <si>
    <t>LEY 19032</t>
  </si>
  <si>
    <t>OBRA SOCIAL OSECAC</t>
  </si>
  <si>
    <t>F.E.C.</t>
  </si>
  <si>
    <t>FAECYS</t>
  </si>
  <si>
    <t>DEDUCCIONES Sumas No Remunerativas</t>
  </si>
  <si>
    <t>DEDUCIONES</t>
  </si>
  <si>
    <t>CONCEPTOS NO REMUNERATIVOS</t>
  </si>
  <si>
    <t>Acuerdo Anteriores</t>
  </si>
  <si>
    <t>Acuerdo Adicional Junio/2010</t>
  </si>
  <si>
    <t>Presentismo No Remunerativo</t>
  </si>
  <si>
    <t xml:space="preserve">TOTAL </t>
  </si>
  <si>
    <t>ADICCIONALES</t>
  </si>
  <si>
    <t>IMPORTE NETO A COBRAR</t>
  </si>
  <si>
    <t>ANTIGÜEDAD</t>
  </si>
  <si>
    <t>Para la liquidación de las Sumas No Remunerativas se debe tener</t>
  </si>
  <si>
    <t>en cuenta la liquidación de lo liquidado enel mes de junio de 2010</t>
  </si>
  <si>
    <t>En este caso</t>
  </si>
  <si>
    <t>Basico</t>
  </si>
  <si>
    <t>Administrativo A</t>
  </si>
  <si>
    <t>SUMA FIJA</t>
  </si>
  <si>
    <t>Aumento del 15%</t>
  </si>
  <si>
    <t>Aumento del 7%</t>
  </si>
  <si>
    <t>Aumento del 5%</t>
  </si>
  <si>
    <t>Acuerdo Adiccional Junio/2010  27%</t>
  </si>
  <si>
    <t>LIQUIDACION HABERES  DICIEMBRE 2010</t>
  </si>
  <si>
    <t>Descuento 7;8;9,10 y11/2010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</si>
</sst>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00"/>
    <numFmt numFmtId="165" formatCode="0.000"/>
    <numFmt numFmtId="166" formatCode="0.000000"/>
    <numFmt numFmtId="167" formatCode="0.00000"/>
    <numFmt numFmtId="168" formatCode="0.0"/>
  </numFmts>
  <fonts count="9">
    <font>
      <sz val="10"/>
      <name val="Arial"/>
      <family val="0"/>
    </font>
    <font>
      <u val="single"/>
      <sz val="11"/>
      <color indexed="12"/>
      <name val="Calibri"/>
      <family val="2"/>
    </font>
    <font>
      <sz val="14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sz val="9"/>
      <name val="Times New Roman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15" fontId="3" fillId="2" borderId="1" xfId="0" applyNumberFormat="1" applyFont="1" applyFill="1" applyBorder="1" applyAlignment="1">
      <alignment horizontal="center" vertical="center"/>
    </xf>
    <xf numFmtId="15" fontId="3" fillId="2" borderId="2" xfId="0" applyNumberFormat="1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horizontal="center"/>
    </xf>
    <xf numFmtId="44" fontId="4" fillId="0" borderId="5" xfId="18" applyFont="1" applyFill="1" applyBorder="1" applyAlignment="1">
      <alignment horizontal="center"/>
    </xf>
    <xf numFmtId="44" fontId="4" fillId="0" borderId="6" xfId="18" applyFont="1" applyFill="1" applyBorder="1" applyAlignment="1">
      <alignment horizontal="center"/>
    </xf>
    <xf numFmtId="9" fontId="4" fillId="0" borderId="5" xfId="0" applyNumberFormat="1" applyFont="1" applyFill="1" applyBorder="1" applyAlignment="1">
      <alignment horizontal="center"/>
    </xf>
    <xf numFmtId="15" fontId="4" fillId="0" borderId="7" xfId="0" applyNumberFormat="1" applyFont="1" applyFill="1" applyBorder="1" applyAlignment="1">
      <alignment vertical="center"/>
    </xf>
    <xf numFmtId="15" fontId="4" fillId="0" borderId="5" xfId="0" applyNumberFormat="1" applyFont="1" applyFill="1" applyBorder="1" applyAlignment="1">
      <alignment vertical="center"/>
    </xf>
    <xf numFmtId="9" fontId="4" fillId="0" borderId="5" xfId="18" applyNumberFormat="1" applyFont="1" applyFill="1" applyBorder="1" applyAlignment="1">
      <alignment horizontal="center"/>
    </xf>
    <xf numFmtId="15" fontId="4" fillId="0" borderId="4" xfId="0" applyNumberFormat="1" applyFont="1" applyFill="1" applyBorder="1" applyAlignment="1">
      <alignment horizontal="left" vertical="center"/>
    </xf>
    <xf numFmtId="44" fontId="4" fillId="0" borderId="6" xfId="18" applyFont="1" applyBorder="1" applyAlignment="1">
      <alignment/>
    </xf>
    <xf numFmtId="2" fontId="4" fillId="0" borderId="8" xfId="0" applyNumberFormat="1" applyFont="1" applyFill="1" applyBorder="1" applyAlignment="1">
      <alignment/>
    </xf>
    <xf numFmtId="44" fontId="4" fillId="0" borderId="9" xfId="18" applyFont="1" applyFill="1" applyBorder="1" applyAlignment="1">
      <alignment/>
    </xf>
    <xf numFmtId="15" fontId="3" fillId="2" borderId="10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/>
    </xf>
    <xf numFmtId="44" fontId="3" fillId="2" borderId="8" xfId="18" applyFont="1" applyFill="1" applyBorder="1" applyAlignment="1">
      <alignment horizontal="center"/>
    </xf>
    <xf numFmtId="44" fontId="4" fillId="3" borderId="11" xfId="18" applyFont="1" applyFill="1" applyBorder="1" applyAlignment="1">
      <alignment/>
    </xf>
    <xf numFmtId="15" fontId="4" fillId="0" borderId="4" xfId="0" applyNumberFormat="1" applyFont="1" applyBorder="1" applyAlignment="1">
      <alignment vertical="center"/>
    </xf>
    <xf numFmtId="0" fontId="4" fillId="0" borderId="5" xfId="0" applyFont="1" applyBorder="1" applyAlignment="1">
      <alignment horizontal="center"/>
    </xf>
    <xf numFmtId="44" fontId="4" fillId="0" borderId="5" xfId="18" applyFont="1" applyFill="1" applyBorder="1" applyAlignment="1">
      <alignment/>
    </xf>
    <xf numFmtId="44" fontId="4" fillId="0" borderId="6" xfId="18" applyFont="1" applyFill="1" applyBorder="1" applyAlignment="1">
      <alignment/>
    </xf>
    <xf numFmtId="1" fontId="4" fillId="0" borderId="5" xfId="0" applyNumberFormat="1" applyFont="1" applyBorder="1" applyAlignment="1">
      <alignment horizontal="center"/>
    </xf>
    <xf numFmtId="44" fontId="4" fillId="0" borderId="6" xfId="18" applyFont="1" applyBorder="1" applyAlignment="1">
      <alignment/>
    </xf>
    <xf numFmtId="2" fontId="4" fillId="0" borderId="5" xfId="0" applyNumberFormat="1" applyFont="1" applyBorder="1" applyAlignment="1">
      <alignment horizontal="center"/>
    </xf>
    <xf numFmtId="15" fontId="3" fillId="0" borderId="7" xfId="0" applyNumberFormat="1" applyFont="1" applyBorder="1" applyAlignment="1">
      <alignment horizontal="center" vertical="center"/>
    </xf>
    <xf numFmtId="15" fontId="4" fillId="0" borderId="4" xfId="0" applyNumberFormat="1" applyFont="1" applyBorder="1" applyAlignment="1">
      <alignment horizontal="left" vertical="center"/>
    </xf>
    <xf numFmtId="44" fontId="4" fillId="0" borderId="5" xfId="18" applyFont="1" applyBorder="1" applyAlignment="1">
      <alignment/>
    </xf>
    <xf numFmtId="15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/>
    </xf>
    <xf numFmtId="44" fontId="4" fillId="0" borderId="12" xfId="18" applyFont="1" applyBorder="1" applyAlignment="1">
      <alignment/>
    </xf>
    <xf numFmtId="15" fontId="3" fillId="2" borderId="10" xfId="0" applyNumberFormat="1" applyFont="1" applyFill="1" applyBorder="1" applyAlignment="1">
      <alignment vertical="center"/>
    </xf>
    <xf numFmtId="2" fontId="4" fillId="2" borderId="8" xfId="0" applyNumberFormat="1" applyFont="1" applyFill="1" applyBorder="1" applyAlignment="1">
      <alignment/>
    </xf>
    <xf numFmtId="44" fontId="4" fillId="0" borderId="11" xfId="18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44" fontId="4" fillId="0" borderId="16" xfId="18" applyFont="1" applyBorder="1" applyAlignment="1">
      <alignment/>
    </xf>
    <xf numFmtId="0" fontId="3" fillId="0" borderId="17" xfId="0" applyFont="1" applyBorder="1" applyAlignment="1">
      <alignment horizontal="center"/>
    </xf>
    <xf numFmtId="0" fontId="4" fillId="0" borderId="13" xfId="0" applyFont="1" applyBorder="1" applyAlignment="1">
      <alignment/>
    </xf>
    <xf numFmtId="44" fontId="4" fillId="0" borderId="18" xfId="18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0" fillId="0" borderId="0" xfId="0" applyAlignment="1">
      <alignment/>
    </xf>
    <xf numFmtId="0" fontId="4" fillId="0" borderId="5" xfId="18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3" fontId="7" fillId="0" borderId="0" xfId="16" applyFont="1" applyAlignment="1">
      <alignment/>
    </xf>
    <xf numFmtId="2" fontId="7" fillId="0" borderId="0" xfId="18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2" fontId="8" fillId="0" borderId="0" xfId="0" applyNumberFormat="1" applyFont="1" applyAlignment="1">
      <alignment/>
    </xf>
    <xf numFmtId="15" fontId="3" fillId="0" borderId="1" xfId="0" applyNumberFormat="1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14" xfId="15" applyBorder="1" applyAlignment="1" applyProtection="1">
      <alignment horizontal="center"/>
      <protection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15" fontId="3" fillId="0" borderId="10" xfId="0" applyNumberFormat="1" applyFont="1" applyBorder="1" applyAlignment="1">
      <alignment vertical="center"/>
    </xf>
    <xf numFmtId="44" fontId="4" fillId="2" borderId="30" xfId="18" applyFont="1" applyFill="1" applyBorder="1" applyAlignment="1">
      <alignment/>
    </xf>
    <xf numFmtId="44" fontId="4" fillId="2" borderId="12" xfId="18" applyFont="1" applyFill="1" applyBorder="1" applyAlignment="1">
      <alignment/>
    </xf>
    <xf numFmtId="15" fontId="3" fillId="0" borderId="7" xfId="0" applyNumberFormat="1" applyFont="1" applyBorder="1" applyAlignment="1">
      <alignment horizontal="center" vertical="center"/>
    </xf>
    <xf numFmtId="15" fontId="3" fillId="0" borderId="31" xfId="0" applyNumberFormat="1" applyFont="1" applyBorder="1" applyAlignment="1">
      <alignment horizontal="center" vertical="center"/>
    </xf>
    <xf numFmtId="15" fontId="4" fillId="0" borderId="7" xfId="0" applyNumberFormat="1" applyFont="1" applyBorder="1" applyAlignment="1">
      <alignment horizontal="center" vertical="center"/>
    </xf>
    <xf numFmtId="15" fontId="4" fillId="0" borderId="25" xfId="0" applyNumberFormat="1" applyFont="1" applyBorder="1" applyAlignment="1">
      <alignment horizontal="center" vertical="center"/>
    </xf>
    <xf numFmtId="15" fontId="4" fillId="0" borderId="31" xfId="0" applyNumberFormat="1" applyFont="1" applyBorder="1" applyAlignment="1">
      <alignment horizontal="center" vertical="center"/>
    </xf>
    <xf numFmtId="44" fontId="4" fillId="0" borderId="32" xfId="18" applyFont="1" applyBorder="1" applyAlignment="1">
      <alignment/>
    </xf>
    <xf numFmtId="44" fontId="4" fillId="0" borderId="33" xfId="18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44" fontId="4" fillId="2" borderId="11" xfId="18" applyFont="1" applyFill="1" applyBorder="1" applyAlignment="1">
      <alignment/>
    </xf>
    <xf numFmtId="44" fontId="4" fillId="2" borderId="21" xfId="18" applyFont="1" applyFill="1" applyBorder="1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72"/>
  <sheetViews>
    <sheetView tabSelected="1" workbookViewId="0" topLeftCell="A1">
      <selection activeCell="E13" sqref="E13"/>
    </sheetView>
  </sheetViews>
  <sheetFormatPr defaultColWidth="11.421875" defaultRowHeight="12.75"/>
  <cols>
    <col min="2" max="2" width="26.00390625" style="0" customWidth="1"/>
  </cols>
  <sheetData>
    <row r="3" ht="13.5" thickBot="1"/>
    <row r="4" spans="2:5" ht="12.75">
      <c r="B4" s="62" t="s">
        <v>0</v>
      </c>
      <c r="C4" s="63"/>
      <c r="D4" s="63"/>
      <c r="E4" s="64"/>
    </row>
    <row r="5" spans="2:5" ht="12.75">
      <c r="B5" s="65" t="s">
        <v>1</v>
      </c>
      <c r="C5" s="66"/>
      <c r="D5" s="66"/>
      <c r="E5" s="67"/>
    </row>
    <row r="6" spans="2:5" ht="12.75">
      <c r="B6" s="65" t="s">
        <v>2</v>
      </c>
      <c r="C6" s="66"/>
      <c r="D6" s="66"/>
      <c r="E6" s="67"/>
    </row>
    <row r="7" spans="2:5" ht="12.75">
      <c r="B7" s="68" t="s">
        <v>3</v>
      </c>
      <c r="C7" s="69"/>
      <c r="D7" s="69"/>
      <c r="E7" s="70"/>
    </row>
    <row r="8" spans="2:5" ht="13.5" thickBot="1">
      <c r="B8" s="71"/>
      <c r="C8" s="72"/>
      <c r="D8" s="72"/>
      <c r="E8" s="73"/>
    </row>
    <row r="9" spans="2:5" ht="12.75">
      <c r="B9" s="61" t="s">
        <v>38</v>
      </c>
      <c r="C9" s="74"/>
      <c r="D9" s="74"/>
      <c r="E9" s="75"/>
    </row>
    <row r="10" spans="2:5" ht="13.5" thickBot="1">
      <c r="B10" s="76"/>
      <c r="C10" s="77"/>
      <c r="D10" s="77"/>
      <c r="E10" s="78"/>
    </row>
    <row r="11" spans="2:5" ht="12.75">
      <c r="B11" s="1" t="s">
        <v>4</v>
      </c>
      <c r="C11" s="2" t="s">
        <v>5</v>
      </c>
      <c r="D11" s="3" t="s">
        <v>5</v>
      </c>
      <c r="E11" s="4" t="s">
        <v>6</v>
      </c>
    </row>
    <row r="12" spans="2:6" ht="12.75">
      <c r="B12" s="5" t="s">
        <v>7</v>
      </c>
      <c r="C12" s="6" t="s">
        <v>8</v>
      </c>
      <c r="D12" s="51"/>
      <c r="E12" s="8">
        <f>E58+C61+C61+C61+C61+C61+C61+C61+(C61*17.4%)*7</f>
        <v>1842.712401333333</v>
      </c>
      <c r="F12" s="53"/>
    </row>
    <row r="13" spans="2:6" ht="12.75">
      <c r="B13" s="5" t="s">
        <v>27</v>
      </c>
      <c r="C13" s="6">
        <v>3</v>
      </c>
      <c r="D13" s="51"/>
      <c r="E13" s="8">
        <f>E12*(C13*1)%</f>
        <v>55.28137203999999</v>
      </c>
      <c r="F13" s="55"/>
    </row>
    <row r="14" spans="2:6" ht="12.75">
      <c r="B14" s="5" t="s">
        <v>9</v>
      </c>
      <c r="C14" s="9" t="s">
        <v>5</v>
      </c>
      <c r="D14" s="7"/>
      <c r="E14" s="8">
        <f>(E12+E13)*0.0833</f>
        <v>158.10288132199864</v>
      </c>
      <c r="F14" s="55"/>
    </row>
    <row r="15" spans="2:6" ht="12.75">
      <c r="B15" s="10"/>
      <c r="C15" s="11"/>
      <c r="D15" s="12"/>
      <c r="E15" s="8"/>
      <c r="F15" s="52"/>
    </row>
    <row r="16" spans="2:6" ht="12.75">
      <c r="B16" s="13"/>
      <c r="C16" s="6" t="s">
        <v>5</v>
      </c>
      <c r="D16" s="7" t="s">
        <v>5</v>
      </c>
      <c r="E16" s="14"/>
      <c r="F16" s="52"/>
    </row>
    <row r="17" spans="2:6" ht="12.75">
      <c r="B17" s="79" t="s">
        <v>10</v>
      </c>
      <c r="C17" s="15"/>
      <c r="D17" s="16"/>
      <c r="E17" s="80">
        <f>SUM(E12:E16)</f>
        <v>2056.0966546953314</v>
      </c>
      <c r="F17" s="52"/>
    </row>
    <row r="18" spans="2:6" ht="13.5" thickBot="1">
      <c r="B18" s="79"/>
      <c r="C18" s="15"/>
      <c r="D18" s="16"/>
      <c r="E18" s="81"/>
      <c r="F18" s="54"/>
    </row>
    <row r="19" spans="2:5" ht="12.75">
      <c r="B19" s="17" t="s">
        <v>11</v>
      </c>
      <c r="C19" s="18" t="s">
        <v>12</v>
      </c>
      <c r="D19" s="19" t="s">
        <v>6</v>
      </c>
      <c r="E19" s="20"/>
    </row>
    <row r="20" spans="2:5" ht="12.75">
      <c r="B20" s="21" t="s">
        <v>13</v>
      </c>
      <c r="C20" s="22">
        <v>11</v>
      </c>
      <c r="D20" s="23">
        <f>E17*11%</f>
        <v>226.17063201648645</v>
      </c>
      <c r="E20" s="24"/>
    </row>
    <row r="21" spans="2:5" ht="12.75">
      <c r="B21" s="21" t="s">
        <v>14</v>
      </c>
      <c r="C21" s="6">
        <v>3</v>
      </c>
      <c r="D21" s="23">
        <f>E17*3%</f>
        <v>61.68289964085994</v>
      </c>
      <c r="E21" s="24"/>
    </row>
    <row r="22" spans="2:5" ht="12.75">
      <c r="B22" s="21" t="s">
        <v>15</v>
      </c>
      <c r="C22" s="25">
        <v>3</v>
      </c>
      <c r="D22" s="23">
        <f>E17*3%</f>
        <v>61.68289964085994</v>
      </c>
      <c r="E22" s="26"/>
    </row>
    <row r="23" spans="2:5" ht="12.75">
      <c r="B23" s="21" t="s">
        <v>16</v>
      </c>
      <c r="C23" s="25">
        <v>2</v>
      </c>
      <c r="D23" s="23">
        <f>E17*2%</f>
        <v>41.12193309390663</v>
      </c>
      <c r="E23" s="26"/>
    </row>
    <row r="24" spans="2:5" ht="12.75">
      <c r="B24" s="21" t="s">
        <v>17</v>
      </c>
      <c r="C24" s="27">
        <v>0.5</v>
      </c>
      <c r="D24" s="23">
        <f>E17*0.5%</f>
        <v>10.280483273476657</v>
      </c>
      <c r="E24" s="26"/>
    </row>
    <row r="25" spans="2:5" ht="12.75">
      <c r="B25" s="21"/>
      <c r="C25" s="27"/>
      <c r="D25" s="23"/>
      <c r="E25" s="26"/>
    </row>
    <row r="26" spans="2:5" ht="12.75">
      <c r="B26" s="21"/>
      <c r="C26" s="27"/>
      <c r="D26" s="23"/>
      <c r="E26" s="26"/>
    </row>
    <row r="27" spans="2:5" ht="12.75">
      <c r="B27" s="82" t="s">
        <v>18</v>
      </c>
      <c r="C27" s="83"/>
      <c r="D27" s="23"/>
      <c r="E27" s="26"/>
    </row>
    <row r="28" spans="2:5" ht="12.75">
      <c r="B28" s="21" t="s">
        <v>15</v>
      </c>
      <c r="C28" s="25">
        <v>3</v>
      </c>
      <c r="D28" s="23">
        <f>D43*3%</f>
        <v>33.2667710807142</v>
      </c>
      <c r="E28" s="26"/>
    </row>
    <row r="29" spans="2:5" ht="12.75">
      <c r="B29" s="21" t="s">
        <v>16</v>
      </c>
      <c r="C29" s="25">
        <v>2</v>
      </c>
      <c r="D29" s="23">
        <f>D43*2%</f>
        <v>22.1778473871428</v>
      </c>
      <c r="E29" s="26"/>
    </row>
    <row r="30" spans="2:5" ht="12.75">
      <c r="B30" s="21" t="s">
        <v>17</v>
      </c>
      <c r="C30" s="27">
        <v>0.5</v>
      </c>
      <c r="D30" s="23">
        <f>D43*0.5%</f>
        <v>5.5444618467857</v>
      </c>
      <c r="E30" s="26"/>
    </row>
    <row r="31" spans="2:5" ht="12.75">
      <c r="B31" s="29"/>
      <c r="C31" s="25"/>
      <c r="D31" s="30"/>
      <c r="E31" s="26"/>
    </row>
    <row r="32" spans="2:5" ht="12.75">
      <c r="B32" s="31"/>
      <c r="C32" s="32"/>
      <c r="D32" s="30"/>
      <c r="E32" s="26"/>
    </row>
    <row r="33" spans="2:5" ht="13.5" thickBot="1">
      <c r="B33" s="28" t="s">
        <v>19</v>
      </c>
      <c r="C33" s="32"/>
      <c r="D33" s="26"/>
      <c r="E33" s="33">
        <f>SUM(D20:D32)</f>
        <v>461.92792798023225</v>
      </c>
    </row>
    <row r="34" spans="2:5" ht="12.75">
      <c r="B34" s="34"/>
      <c r="C34" s="35"/>
      <c r="D34" s="19" t="s">
        <v>6</v>
      </c>
      <c r="E34" s="36">
        <f>E17-E33</f>
        <v>1594.1687267150992</v>
      </c>
    </row>
    <row r="35" spans="2:5" ht="12.75">
      <c r="B35" s="84" t="s">
        <v>20</v>
      </c>
      <c r="C35" s="85"/>
      <c r="D35" s="86"/>
      <c r="E35" s="26"/>
    </row>
    <row r="36" spans="2:5" ht="12.75">
      <c r="B36" s="21" t="s">
        <v>21</v>
      </c>
      <c r="C36" s="32">
        <f>E61</f>
        <v>318.29666666666685</v>
      </c>
      <c r="D36" s="30"/>
      <c r="E36" s="26"/>
    </row>
    <row r="37" spans="2:5" ht="12.75">
      <c r="B37" s="21" t="s">
        <v>22</v>
      </c>
      <c r="C37" s="32">
        <f>E72</f>
        <v>705.3277857999999</v>
      </c>
      <c r="D37" s="30"/>
      <c r="E37" s="26"/>
    </row>
    <row r="38" spans="2:5" ht="12.75">
      <c r="B38" s="21" t="s">
        <v>23</v>
      </c>
      <c r="C38" s="32">
        <f>SUM(C36:C37)*8.33%</f>
        <v>85.26791689047334</v>
      </c>
      <c r="D38" s="30"/>
      <c r="E38" s="26"/>
    </row>
    <row r="39" spans="2:5" ht="12.75">
      <c r="B39" s="21"/>
      <c r="C39" s="32"/>
      <c r="D39" s="30"/>
      <c r="E39" s="26"/>
    </row>
    <row r="40" spans="2:5" ht="12.75">
      <c r="B40" s="21"/>
      <c r="C40" s="32"/>
      <c r="D40" s="30"/>
      <c r="E40" s="26"/>
    </row>
    <row r="41" spans="2:5" ht="12.75">
      <c r="B41" s="21"/>
      <c r="C41" s="32"/>
      <c r="D41" s="30"/>
      <c r="E41" s="26"/>
    </row>
    <row r="42" spans="2:5" ht="12.75">
      <c r="B42" s="21"/>
      <c r="C42" s="37"/>
      <c r="D42" s="30"/>
      <c r="E42" s="26"/>
    </row>
    <row r="43" spans="2:5" ht="12.75">
      <c r="B43" s="21"/>
      <c r="C43" s="38"/>
      <c r="D43" s="30">
        <f>SUM(C36:C42)</f>
        <v>1108.89236935714</v>
      </c>
      <c r="E43" s="26">
        <f>D43</f>
        <v>1108.89236935714</v>
      </c>
    </row>
    <row r="44" spans="2:5" ht="12.75">
      <c r="B44" s="39"/>
      <c r="C44" s="40"/>
      <c r="D44" s="30"/>
      <c r="E44" s="26"/>
    </row>
    <row r="45" spans="2:5" ht="12.75">
      <c r="B45" s="41" t="s">
        <v>24</v>
      </c>
      <c r="C45" s="42"/>
      <c r="D45" s="43"/>
      <c r="E45" s="87">
        <f>SUM(E35:E44)</f>
        <v>1108.89236935714</v>
      </c>
    </row>
    <row r="46" spans="2:5" ht="12.75">
      <c r="B46" s="44" t="s">
        <v>25</v>
      </c>
      <c r="C46" s="45"/>
      <c r="D46" s="46"/>
      <c r="E46" s="88"/>
    </row>
    <row r="47" spans="2:5" ht="12.75">
      <c r="B47" s="89" t="s">
        <v>26</v>
      </c>
      <c r="C47" s="90"/>
      <c r="D47" s="91"/>
      <c r="E47" s="95">
        <f>E17-E33+E45</f>
        <v>2703.0610960722393</v>
      </c>
    </row>
    <row r="48" spans="2:5" ht="13.5" thickBot="1">
      <c r="B48" s="92"/>
      <c r="C48" s="93"/>
      <c r="D48" s="94"/>
      <c r="E48" s="96"/>
    </row>
    <row r="49" spans="2:5" ht="13.5" thickBot="1">
      <c r="B49" s="47"/>
      <c r="C49" s="48"/>
      <c r="D49" s="48"/>
      <c r="E49" s="49"/>
    </row>
    <row r="50" spans="2:5" ht="12.75">
      <c r="B50" s="50"/>
      <c r="C50" s="50"/>
      <c r="D50" s="50"/>
      <c r="E50" s="50"/>
    </row>
    <row r="52" ht="12.75">
      <c r="B52" t="s">
        <v>28</v>
      </c>
    </row>
    <row r="54" ht="12.75">
      <c r="B54" t="s">
        <v>29</v>
      </c>
    </row>
    <row r="56" ht="12.75">
      <c r="B56" t="s">
        <v>30</v>
      </c>
    </row>
    <row r="58" spans="2:5" ht="12.75">
      <c r="B58" s="57" t="s">
        <v>31</v>
      </c>
      <c r="C58" t="s">
        <v>32</v>
      </c>
      <c r="E58">
        <v>1319.56</v>
      </c>
    </row>
    <row r="60" spans="2:5" ht="12.75">
      <c r="B60" s="57" t="s">
        <v>21</v>
      </c>
      <c r="D60" s="56">
        <f>(E58*20%)+100+100+300</f>
        <v>763.912</v>
      </c>
      <c r="E60" s="56"/>
    </row>
    <row r="61" spans="2:5" ht="12.75">
      <c r="B61" s="59" t="s">
        <v>39</v>
      </c>
      <c r="C61" s="56">
        <f>D60/12</f>
        <v>63.659333333333336</v>
      </c>
      <c r="D61" s="56">
        <f>D60-C61-C61-C61-C61-C61-C61-C61</f>
        <v>318.29666666666685</v>
      </c>
      <c r="E61" s="56">
        <f>D61</f>
        <v>318.29666666666685</v>
      </c>
    </row>
    <row r="64" spans="2:5" ht="12.75">
      <c r="B64" s="58" t="s">
        <v>34</v>
      </c>
      <c r="E64" s="56">
        <f>((E58+D60+75)*15%)</f>
        <v>323.77079999999995</v>
      </c>
    </row>
    <row r="66" spans="2:5" ht="12.75">
      <c r="B66" s="58" t="s">
        <v>35</v>
      </c>
      <c r="E66" s="56">
        <f>((E58+D60+E64+75)*7%)</f>
        <v>173.756996</v>
      </c>
    </row>
    <row r="67" spans="2:5" ht="12.75">
      <c r="B67" s="58"/>
      <c r="E67" s="56"/>
    </row>
    <row r="68" spans="2:5" ht="12.75">
      <c r="B68" s="58" t="s">
        <v>36</v>
      </c>
      <c r="E68" s="56">
        <f>((E58+D60+E64+E66+75)*5%)</f>
        <v>132.7999898</v>
      </c>
    </row>
    <row r="70" spans="2:5" ht="12.75">
      <c r="B70" t="s">
        <v>33</v>
      </c>
      <c r="E70" s="56">
        <v>75</v>
      </c>
    </row>
    <row r="72" spans="2:5" ht="12.75">
      <c r="B72" s="57" t="s">
        <v>37</v>
      </c>
      <c r="E72" s="60">
        <f>SUM(E64:E70)</f>
        <v>705.3277857999999</v>
      </c>
    </row>
  </sheetData>
  <mergeCells count="12">
    <mergeCell ref="B35:D35"/>
    <mergeCell ref="E45:E46"/>
    <mergeCell ref="B47:D48"/>
    <mergeCell ref="E47:E48"/>
    <mergeCell ref="B9:E10"/>
    <mergeCell ref="B17:B18"/>
    <mergeCell ref="E17:E18"/>
    <mergeCell ref="B27:C27"/>
    <mergeCell ref="B4:E4"/>
    <mergeCell ref="B5:E5"/>
    <mergeCell ref="B6:E6"/>
    <mergeCell ref="B7:E8"/>
  </mergeCells>
  <hyperlinks>
    <hyperlink ref="B7" r:id="rId1" display="WWW.ECONOBLOG.COM.AR"/>
  </hyperlinks>
  <printOptions/>
  <pageMargins left="0.75" right="0.75" top="1" bottom="1" header="0" footer="0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</dc:creator>
  <cp:keywords/>
  <dc:description/>
  <cp:lastModifiedBy>GS</cp:lastModifiedBy>
  <dcterms:created xsi:type="dcterms:W3CDTF">2010-08-15T18:22:44Z</dcterms:created>
  <dcterms:modified xsi:type="dcterms:W3CDTF">2011-01-05T21:02:18Z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