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<sst xmlns="http://schemas.openxmlformats.org/spreadsheetml/2006/main" count="50" uniqueCount="40">
  <si>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</si>
  <si>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</si>
  <si>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</si>
  <si>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</si>
  <si>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</si>
  <si>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</si>
  <si>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</si>
  <si>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</si>
  <si>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 xml:space="preserve">Administ. A 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</si>
  <si>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</si>
  <si>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</si>
  <si>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</si>
  <si>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</si>
  <si>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</si>
  <si>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</si>
  <si>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</si>
  <si>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</si>
  <si>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</si>
  <si>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DEDUCCIONES Sumas No Remunerativas</t>
  </si>
  <si>
    <t>DEDUCIONES</t>
  </si>
  <si>
    <t>CONCEPTOS NO REMUNERATIVOS</t>
  </si>
  <si>
    <t>Acuerdo Anteriores</t>
  </si>
  <si>
    <t>Acuerdo Adicional Junio/2010</t>
  </si>
  <si>
    <t>Presentismo No Remunerativo</t>
  </si>
  <si>
    <t xml:space="preserve">TOTAL </t>
  </si>
  <si>
    <t>ADICCIONALES</t>
  </si>
  <si>
    <t>IMPORTE NETO A COBRAR</t>
  </si>
  <si>
    <t>ANTIGÜEDAD</t>
  </si>
  <si>
    <t>Para la liquidación de las Sumas No Remunerativas se debe tener</t>
  </si>
  <si>
    <t>En este caso</t>
  </si>
  <si>
    <t>Basico</t>
  </si>
  <si>
    <t>Administrativo A</t>
  </si>
  <si>
    <t>en cuenta la liquidación de lo liquidado en el mes de junio de 2010</t>
  </si>
  <si>
    <t>Aumento del 15%</t>
  </si>
  <si>
    <t>Aumento del 7%</t>
  </si>
  <si>
    <t>SUMA FIJA</t>
  </si>
  <si>
    <t>Aumento del 5%</t>
  </si>
  <si>
    <t>Acuerdo Adiccional Junio/2010  27%</t>
  </si>
  <si>
    <t>LIQUIDACION HABERES DICIEMBRE</t>
  </si>
  <si>
    <t>Descuento 7; 8; 9; 10 y 11/10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</si>
</sst>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</numFmts>
  <fonts count="9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15" fontId="4" fillId="0" borderId="4" xfId="0" applyNumberFormat="1" applyFont="1" applyBorder="1" applyAlignment="1">
      <alignment horizontal="left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8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5" fontId="4" fillId="0" borderId="7" xfId="0" applyNumberFormat="1" applyFont="1" applyBorder="1" applyAlignment="1">
      <alignment horizontal="center" vertical="center"/>
    </xf>
    <xf numFmtId="15" fontId="4" fillId="0" borderId="22" xfId="0" applyNumberFormat="1" applyFont="1" applyBorder="1" applyAlignment="1">
      <alignment horizontal="center" vertical="center"/>
    </xf>
    <xf numFmtId="15" fontId="4" fillId="0" borderId="23" xfId="0" applyNumberFormat="1" applyFont="1" applyBorder="1" applyAlignment="1">
      <alignment horizontal="center" vertical="center"/>
    </xf>
    <xf numFmtId="44" fontId="4" fillId="0" borderId="24" xfId="18" applyFont="1" applyBorder="1" applyAlignment="1">
      <alignment/>
    </xf>
    <xf numFmtId="44" fontId="4" fillId="0" borderId="25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1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15" fontId="3" fillId="0" borderId="7" xfId="0" applyNumberFormat="1" applyFont="1" applyBorder="1" applyAlignment="1">
      <alignment horizontal="center" vertical="center"/>
    </xf>
    <xf numFmtId="15" fontId="3" fillId="0" borderId="23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72"/>
  <sheetViews>
    <sheetView tabSelected="1" workbookViewId="0" topLeftCell="A6">
      <selection activeCell="F38" sqref="F38"/>
    </sheetView>
  </sheetViews>
  <sheetFormatPr defaultColWidth="11.421875" defaultRowHeight="12.75"/>
  <cols>
    <col min="2" max="2" width="21.140625" style="0" customWidth="1"/>
  </cols>
  <sheetData>
    <row r="3" ht="13.5" thickBot="1"/>
    <row r="4" spans="2:5" ht="12.75">
      <c r="B4" s="86" t="s">
        <v>0</v>
      </c>
      <c r="C4" s="87"/>
      <c r="D4" s="87"/>
      <c r="E4" s="88"/>
    </row>
    <row r="5" spans="2:5" ht="12.75">
      <c r="B5" s="89" t="s">
        <v>1</v>
      </c>
      <c r="C5" s="90"/>
      <c r="D5" s="90"/>
      <c r="E5" s="91"/>
    </row>
    <row r="6" spans="2:5" ht="12.75">
      <c r="B6" s="89" t="s">
        <v>2</v>
      </c>
      <c r="C6" s="90"/>
      <c r="D6" s="90"/>
      <c r="E6" s="91"/>
    </row>
    <row r="7" spans="2:5" ht="12.75">
      <c r="B7" s="92" t="s">
        <v>3</v>
      </c>
      <c r="C7" s="93"/>
      <c r="D7" s="93"/>
      <c r="E7" s="94"/>
    </row>
    <row r="8" spans="2:5" ht="13.5" thickBot="1">
      <c r="B8" s="95"/>
      <c r="C8" s="96"/>
      <c r="D8" s="96"/>
      <c r="E8" s="97"/>
    </row>
    <row r="9" spans="2:5" ht="12.75">
      <c r="B9" s="75" t="s">
        <v>38</v>
      </c>
      <c r="C9" s="76"/>
      <c r="D9" s="76"/>
      <c r="E9" s="77"/>
    </row>
    <row r="10" spans="2:5" ht="13.5" thickBot="1">
      <c r="B10" s="78"/>
      <c r="C10" s="79"/>
      <c r="D10" s="79"/>
      <c r="E10" s="80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6" ht="12.75">
      <c r="B12" s="5" t="s">
        <v>7</v>
      </c>
      <c r="C12" s="6" t="s">
        <v>8</v>
      </c>
      <c r="D12" s="51">
        <v>100</v>
      </c>
      <c r="E12" s="8">
        <f>F12/200*D12</f>
        <v>921.3562006666665</v>
      </c>
      <c r="F12" s="57">
        <f>E58+C61+C61+C61+C61+C61+C61+C61+(C61*17.4%)*7</f>
        <v>1842.712401333333</v>
      </c>
    </row>
    <row r="13" spans="2:6" ht="12.75">
      <c r="B13" s="5" t="s">
        <v>27</v>
      </c>
      <c r="C13" s="6">
        <v>3</v>
      </c>
      <c r="D13" s="51"/>
      <c r="E13" s="8">
        <f>E12*(C13*1)%</f>
        <v>27.640686019999993</v>
      </c>
      <c r="F13" s="54">
        <f>F12*(C13*1)%</f>
        <v>55.28137203999999</v>
      </c>
    </row>
    <row r="14" spans="2:6" ht="12.75">
      <c r="B14" s="5" t="s">
        <v>9</v>
      </c>
      <c r="C14" s="9" t="s">
        <v>5</v>
      </c>
      <c r="D14" s="7"/>
      <c r="E14" s="8">
        <f>(E12+E13)*0.0833</f>
        <v>79.05144066099932</v>
      </c>
      <c r="F14" s="54">
        <f>(F12+F13)*0.0833</f>
        <v>158.10288132199864</v>
      </c>
    </row>
    <row r="15" spans="2:6" ht="12.75">
      <c r="B15" s="10"/>
      <c r="C15" s="11"/>
      <c r="D15" s="12"/>
      <c r="E15" s="8"/>
      <c r="F15" s="52"/>
    </row>
    <row r="16" spans="2:6" ht="12.75">
      <c r="B16" s="13"/>
      <c r="C16" s="6" t="s">
        <v>5</v>
      </c>
      <c r="D16" s="7" t="s">
        <v>5</v>
      </c>
      <c r="E16" s="14"/>
      <c r="F16" s="52"/>
    </row>
    <row r="17" spans="2:6" ht="12.75">
      <c r="B17" s="81" t="s">
        <v>10</v>
      </c>
      <c r="C17" s="15"/>
      <c r="D17" s="16"/>
      <c r="E17" s="82">
        <f>SUM(E12:E16)</f>
        <v>1028.0483273476657</v>
      </c>
      <c r="F17" s="52"/>
    </row>
    <row r="18" spans="2:6" ht="13.5" thickBot="1">
      <c r="B18" s="81"/>
      <c r="C18" s="15"/>
      <c r="D18" s="16"/>
      <c r="E18" s="83"/>
      <c r="F18" s="53">
        <f>SUM(F12:F17)</f>
        <v>2056.0966546953314</v>
      </c>
    </row>
    <row r="19" spans="2:5" ht="12.75">
      <c r="B19" s="17" t="s">
        <v>11</v>
      </c>
      <c r="C19" s="18" t="s">
        <v>12</v>
      </c>
      <c r="D19" s="19" t="s">
        <v>6</v>
      </c>
      <c r="E19" s="20"/>
    </row>
    <row r="20" spans="2:5" ht="12.75">
      <c r="B20" s="21" t="s">
        <v>13</v>
      </c>
      <c r="C20" s="22">
        <v>11</v>
      </c>
      <c r="D20" s="23">
        <f>E17*11%</f>
        <v>113.08531600824323</v>
      </c>
      <c r="E20" s="24"/>
    </row>
    <row r="21" spans="2:5" ht="12.75">
      <c r="B21" s="21" t="s">
        <v>14</v>
      </c>
      <c r="C21" s="6">
        <v>3</v>
      </c>
      <c r="D21" s="23">
        <f>E17*3%</f>
        <v>30.84144982042997</v>
      </c>
      <c r="E21" s="24"/>
    </row>
    <row r="22" spans="2:5" ht="12.75">
      <c r="B22" s="21" t="s">
        <v>15</v>
      </c>
      <c r="C22" s="25">
        <v>3</v>
      </c>
      <c r="D22" s="23">
        <f>F18*3%</f>
        <v>61.68289964085994</v>
      </c>
      <c r="E22" s="26"/>
    </row>
    <row r="23" spans="2:5" ht="12.75">
      <c r="B23" s="21" t="s">
        <v>16</v>
      </c>
      <c r="C23" s="25">
        <v>2</v>
      </c>
      <c r="D23" s="23">
        <f>E17*2%</f>
        <v>20.560966546953313</v>
      </c>
      <c r="E23" s="26"/>
    </row>
    <row r="24" spans="2:5" ht="12.75">
      <c r="B24" s="21" t="s">
        <v>17</v>
      </c>
      <c r="C24" s="27">
        <v>0.5</v>
      </c>
      <c r="D24" s="23">
        <f>E17*0.5%</f>
        <v>5.140241636738328</v>
      </c>
      <c r="E24" s="26"/>
    </row>
    <row r="25" spans="2:5" ht="12.75">
      <c r="B25" s="21"/>
      <c r="C25" s="27"/>
      <c r="D25" s="23"/>
      <c r="E25" s="26"/>
    </row>
    <row r="26" spans="2:5" ht="12.75">
      <c r="B26" s="21"/>
      <c r="C26" s="27"/>
      <c r="D26" s="23"/>
      <c r="E26" s="26"/>
    </row>
    <row r="27" spans="2:5" ht="12.75">
      <c r="B27" s="84" t="s">
        <v>18</v>
      </c>
      <c r="C27" s="85"/>
      <c r="D27" s="23"/>
      <c r="E27" s="26"/>
    </row>
    <row r="28" spans="2:5" ht="12.75">
      <c r="B28" s="21" t="s">
        <v>15</v>
      </c>
      <c r="C28" s="25">
        <v>3</v>
      </c>
      <c r="D28" s="23">
        <f>(F43*3%)</f>
        <v>33.267794705166665</v>
      </c>
      <c r="E28" s="26"/>
    </row>
    <row r="29" spans="2:5" ht="12.75">
      <c r="B29" s="21" t="s">
        <v>16</v>
      </c>
      <c r="C29" s="25">
        <v>2</v>
      </c>
      <c r="D29" s="23">
        <f>E43*2%</f>
        <v>11.0889236935714</v>
      </c>
      <c r="E29" s="26"/>
    </row>
    <row r="30" spans="2:5" ht="12.75">
      <c r="B30" s="21" t="s">
        <v>17</v>
      </c>
      <c r="C30" s="27">
        <v>0.5</v>
      </c>
      <c r="D30" s="23">
        <f>E43*0.5%</f>
        <v>2.77223092339285</v>
      </c>
      <c r="E30" s="26"/>
    </row>
    <row r="31" spans="2:5" ht="12.75">
      <c r="B31" s="29"/>
      <c r="C31" s="25"/>
      <c r="D31" s="30"/>
      <c r="E31" s="26"/>
    </row>
    <row r="32" spans="2:5" ht="12.75">
      <c r="B32" s="31"/>
      <c r="C32" s="32"/>
      <c r="D32" s="30"/>
      <c r="E32" s="26"/>
    </row>
    <row r="33" spans="2:5" ht="13.5" thickBot="1">
      <c r="B33" s="28" t="s">
        <v>19</v>
      </c>
      <c r="C33" s="32"/>
      <c r="D33" s="26"/>
      <c r="E33" s="33">
        <f>SUM(D20:D32)</f>
        <v>278.4398229753557</v>
      </c>
    </row>
    <row r="34" spans="2:5" ht="12.75">
      <c r="B34" s="34"/>
      <c r="C34" s="35"/>
      <c r="D34" s="19" t="s">
        <v>6</v>
      </c>
      <c r="E34" s="36">
        <f>E17-E33</f>
        <v>749.60850437231</v>
      </c>
    </row>
    <row r="35" spans="2:5" ht="12.75">
      <c r="B35" s="62" t="s">
        <v>20</v>
      </c>
      <c r="C35" s="63"/>
      <c r="D35" s="64"/>
      <c r="E35" s="26"/>
    </row>
    <row r="36" spans="2:6" ht="12.75">
      <c r="B36" s="21" t="s">
        <v>21</v>
      </c>
      <c r="C36" s="32">
        <f>(E61/200)*D12</f>
        <v>159.14833333333343</v>
      </c>
      <c r="D36" s="30"/>
      <c r="E36" s="26"/>
      <c r="F36" s="61">
        <f>E61</f>
        <v>318.29666666666685</v>
      </c>
    </row>
    <row r="37" spans="2:6" ht="12.75">
      <c r="B37" s="21" t="s">
        <v>22</v>
      </c>
      <c r="C37" s="32">
        <f>(E72/200)*D12</f>
        <v>352.66389289999995</v>
      </c>
      <c r="D37" s="30"/>
      <c r="E37" s="26"/>
      <c r="F37" s="61">
        <f>E72</f>
        <v>705.3277857999999</v>
      </c>
    </row>
    <row r="38" spans="2:6" ht="12.75">
      <c r="B38" s="21" t="s">
        <v>23</v>
      </c>
      <c r="C38" s="32">
        <f>SUM(C36:C37)*8.33%</f>
        <v>42.63395844523667</v>
      </c>
      <c r="D38" s="30"/>
      <c r="E38" s="26"/>
      <c r="F38" s="61">
        <f>(F36+F37)/12</f>
        <v>85.30203770555556</v>
      </c>
    </row>
    <row r="39" spans="2:6" ht="12.75">
      <c r="B39" s="21"/>
      <c r="C39" s="32"/>
      <c r="D39" s="30"/>
      <c r="E39" s="26"/>
      <c r="F39" s="32"/>
    </row>
    <row r="40" spans="2:6" ht="12.75">
      <c r="B40" s="21"/>
      <c r="C40" s="32"/>
      <c r="D40" s="30"/>
      <c r="E40" s="26"/>
      <c r="F40" s="61"/>
    </row>
    <row r="41" spans="2:5" ht="12.75">
      <c r="B41" s="21"/>
      <c r="C41" s="32"/>
      <c r="D41" s="30"/>
      <c r="E41" s="26"/>
    </row>
    <row r="42" spans="2:5" ht="12.75">
      <c r="B42" s="21"/>
      <c r="C42" s="37"/>
      <c r="D42" s="30"/>
      <c r="E42" s="26"/>
    </row>
    <row r="43" spans="2:6" ht="12.75">
      <c r="B43" s="21"/>
      <c r="C43" s="38"/>
      <c r="D43" s="30">
        <f>SUM(C36:C42)</f>
        <v>554.44618467857</v>
      </c>
      <c r="E43" s="26">
        <f>D43</f>
        <v>554.44618467857</v>
      </c>
      <c r="F43" s="61">
        <f>SUM(F36:F42)</f>
        <v>1108.9264901722222</v>
      </c>
    </row>
    <row r="44" spans="2:5" ht="12.75">
      <c r="B44" s="39"/>
      <c r="C44" s="40"/>
      <c r="D44" s="30"/>
      <c r="E44" s="26"/>
    </row>
    <row r="45" spans="2:5" ht="12.75">
      <c r="B45" s="41" t="s">
        <v>24</v>
      </c>
      <c r="C45" s="42"/>
      <c r="D45" s="43"/>
      <c r="E45" s="65">
        <f>SUM(E35:E44)</f>
        <v>554.44618467857</v>
      </c>
    </row>
    <row r="46" spans="2:5" ht="12.75">
      <c r="B46" s="44" t="s">
        <v>25</v>
      </c>
      <c r="C46" s="45"/>
      <c r="D46" s="46"/>
      <c r="E46" s="66"/>
    </row>
    <row r="47" spans="2:5" ht="12.75">
      <c r="B47" s="67" t="s">
        <v>26</v>
      </c>
      <c r="C47" s="68"/>
      <c r="D47" s="69"/>
      <c r="E47" s="73">
        <f>E17-E33+E45</f>
        <v>1304.05468905088</v>
      </c>
    </row>
    <row r="48" spans="2:5" ht="13.5" thickBot="1">
      <c r="B48" s="70"/>
      <c r="C48" s="71"/>
      <c r="D48" s="72"/>
      <c r="E48" s="74"/>
    </row>
    <row r="49" spans="2:5" ht="13.5" thickBot="1">
      <c r="B49" s="47"/>
      <c r="C49" s="48"/>
      <c r="D49" s="48"/>
      <c r="E49" s="49"/>
    </row>
    <row r="50" spans="2:5" ht="12.75">
      <c r="B50" s="50"/>
      <c r="C50" s="50"/>
      <c r="D50" s="50"/>
      <c r="E50" s="50"/>
    </row>
    <row r="52" ht="12.75">
      <c r="B52" t="s">
        <v>28</v>
      </c>
    </row>
    <row r="54" ht="12.75">
      <c r="B54" t="s">
        <v>32</v>
      </c>
    </row>
    <row r="56" ht="12.75">
      <c r="B56" t="s">
        <v>29</v>
      </c>
    </row>
    <row r="58" spans="2:5" ht="12.75">
      <c r="B58" s="56" t="s">
        <v>30</v>
      </c>
      <c r="C58" t="s">
        <v>31</v>
      </c>
      <c r="E58">
        <v>1319.56</v>
      </c>
    </row>
    <row r="60" spans="2:5" ht="12.75">
      <c r="B60" s="56" t="s">
        <v>21</v>
      </c>
      <c r="D60" s="55">
        <f>(E58*20%)+100+100+300</f>
        <v>763.912</v>
      </c>
      <c r="E60" s="55"/>
    </row>
    <row r="61" spans="2:5" ht="12.75">
      <c r="B61" s="58" t="s">
        <v>39</v>
      </c>
      <c r="C61" s="55">
        <f>D60/12</f>
        <v>63.659333333333336</v>
      </c>
      <c r="D61" s="55">
        <f>D60-C61-C61-C61-C61-C61-C61-C61</f>
        <v>318.29666666666685</v>
      </c>
      <c r="E61" s="55">
        <f>D61</f>
        <v>318.29666666666685</v>
      </c>
    </row>
    <row r="64" spans="2:5" ht="12.75">
      <c r="B64" s="59" t="s">
        <v>33</v>
      </c>
      <c r="E64" s="55">
        <f>((E58+D60+75)*15%)</f>
        <v>323.77079999999995</v>
      </c>
    </row>
    <row r="66" spans="2:5" ht="12.75">
      <c r="B66" s="59" t="s">
        <v>34</v>
      </c>
      <c r="E66" s="55">
        <f>((E58+D60+E64+75)*7%)</f>
        <v>173.756996</v>
      </c>
    </row>
    <row r="67" spans="2:5" ht="12.75">
      <c r="B67" s="59"/>
      <c r="E67" s="55"/>
    </row>
    <row r="68" spans="2:5" ht="12.75">
      <c r="B68" s="59" t="s">
        <v>36</v>
      </c>
      <c r="E68" s="55">
        <f>((E58+D60+E64+E66+75)*5%)</f>
        <v>132.7999898</v>
      </c>
    </row>
    <row r="70" spans="2:5" ht="12.75">
      <c r="B70" t="s">
        <v>35</v>
      </c>
      <c r="E70" s="55">
        <v>75</v>
      </c>
    </row>
    <row r="72" spans="2:5" ht="12.75">
      <c r="B72" s="56" t="s">
        <v>37</v>
      </c>
      <c r="E72" s="60">
        <f>SUM(E64:E70)</f>
        <v>705.3277857999999</v>
      </c>
    </row>
  </sheetData>
  <mergeCells count="12">
    <mergeCell ref="B4:E4"/>
    <mergeCell ref="B5:E5"/>
    <mergeCell ref="B6:E6"/>
    <mergeCell ref="B7:E8"/>
    <mergeCell ref="B9:E10"/>
    <mergeCell ref="B17:B18"/>
    <mergeCell ref="E17:E18"/>
    <mergeCell ref="B27:C27"/>
    <mergeCell ref="B35:D35"/>
    <mergeCell ref="E45:E46"/>
    <mergeCell ref="B47:D48"/>
    <mergeCell ref="E47:E48"/>
  </mergeCells>
  <hyperlinks>
    <hyperlink ref="B7" r:id="rId1" display="WWW.ECONOBLOG.COM.AR"/>
    <hyperlink ref="B5" r:id="rId2" display="WWW.ECONOBLOG.COM.AR"/>
  </hyperlinks>
  <printOptions/>
  <pageMargins left="0.75" right="0.75" top="1" bottom="1" header="0" footer="0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2011-01-12T21:44:52Z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