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<sst xmlns="http://schemas.openxmlformats.org/spreadsheetml/2006/main" count="65" uniqueCount="45">
  <si>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</si>
  <si>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</si>
  <si>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</si>
  <si>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</si>
  <si>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</si>
  <si>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</si>
  <si>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</si>
  <si>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</si>
  <si>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</si>
  <si>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</si>
  <si>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</si>
  <si>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</si>
  <si>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</si>
  <si>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</si>
  <si>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</si>
  <si>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</si>
  <si>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</si>
  <si>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</si>
  <si>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</si>
  <si>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</si>
  <si>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</si>
  <si>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</si>
  <si>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</si>
  <si>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</si>
  <si>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</si>
  <si>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</si>
  <si>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</si>
  <si>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Aguinaldo No Remunerativo</t>
  </si>
  <si>
    <t>S.A.C.</t>
  </si>
  <si>
    <t xml:space="preserve">Total Remuneraciones </t>
  </si>
  <si>
    <t>Total Sumas No Remunerativas</t>
  </si>
  <si>
    <t>Nombre y Apellido del Trabajador</t>
  </si>
  <si>
    <t>AGUINALDO 2do. SEMESTRE/2010</t>
  </si>
  <si>
    <t>AÑO   2011</t>
  </si>
  <si>
    <t>ENERO</t>
  </si>
  <si>
    <t>FEBRERO</t>
  </si>
  <si>
    <t>MARZO</t>
  </si>
  <si>
    <t>ABRIL</t>
  </si>
  <si>
    <t>MAYO</t>
  </si>
  <si>
    <t>JUNIO</t>
  </si>
  <si>
    <t>Sumas No Remunerativas Acuerdo Junio</t>
  </si>
  <si>
    <t>Acuerdo Colectivo Junio 2011</t>
  </si>
  <si>
    <t>Mirando este cuadro el mejor mes del semestre es Junio por lo tanto es el que se deberá tener en cuenta para el pago del Aguinaldo</t>
  </si>
  <si>
    <t>Aguinaldo Acuerdo Colectivo Junio/11</t>
  </si>
  <si>
    <t>LIQUIDACION HABERES  Aguinaldo 1er. Semestre 2011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</si>
</sst>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5" fillId="0" borderId="22" xfId="0" applyFont="1" applyBorder="1" applyAlignment="1">
      <alignment/>
    </xf>
    <xf numFmtId="44" fontId="0" fillId="0" borderId="0" xfId="18" applyFont="1" applyBorder="1" applyAlignment="1">
      <alignment/>
    </xf>
    <xf numFmtId="44" fontId="0" fillId="0" borderId="8" xfId="18" applyFont="1" applyBorder="1" applyAlignment="1">
      <alignment/>
    </xf>
    <xf numFmtId="44" fontId="0" fillId="0" borderId="9" xfId="18" applyFont="1" applyBorder="1" applyAlignment="1">
      <alignment/>
    </xf>
    <xf numFmtId="44" fontId="0" fillId="0" borderId="11" xfId="18" applyFont="1" applyFill="1" applyBorder="1" applyAlignment="1">
      <alignment/>
    </xf>
    <xf numFmtId="0" fontId="8" fillId="0" borderId="22" xfId="0" applyFont="1" applyBorder="1" applyAlignment="1">
      <alignment/>
    </xf>
    <xf numFmtId="44" fontId="8" fillId="0" borderId="0" xfId="18" applyFont="1" applyBorder="1" applyAlignment="1">
      <alignment/>
    </xf>
    <xf numFmtId="44" fontId="8" fillId="0" borderId="8" xfId="18" applyFont="1" applyBorder="1" applyAlignment="1">
      <alignment/>
    </xf>
    <xf numFmtId="44" fontId="8" fillId="0" borderId="9" xfId="18" applyFont="1" applyBorder="1" applyAlignment="1">
      <alignment/>
    </xf>
    <xf numFmtId="44" fontId="0" fillId="0" borderId="11" xfId="18" applyFont="1" applyBorder="1" applyAlignment="1">
      <alignment/>
    </xf>
    <xf numFmtId="0" fontId="0" fillId="0" borderId="22" xfId="0" applyBorder="1" applyAlignment="1">
      <alignment horizontal="right"/>
    </xf>
    <xf numFmtId="44" fontId="0" fillId="0" borderId="0" xfId="18" applyFont="1" applyBorder="1" applyAlignment="1">
      <alignment horizontal="right"/>
    </xf>
    <xf numFmtId="44" fontId="0" fillId="0" borderId="8" xfId="18" applyFont="1" applyBorder="1" applyAlignment="1">
      <alignment horizontal="right"/>
    </xf>
    <xf numFmtId="44" fontId="0" fillId="0" borderId="9" xfId="18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44" fontId="0" fillId="0" borderId="24" xfId="18" applyFont="1" applyBorder="1" applyAlignment="1">
      <alignment/>
    </xf>
    <xf numFmtId="44" fontId="0" fillId="0" borderId="15" xfId="18" applyFont="1" applyBorder="1" applyAlignment="1">
      <alignment/>
    </xf>
    <xf numFmtId="44" fontId="0" fillId="0" borderId="16" xfId="18" applyFont="1" applyBorder="1" applyAlignment="1">
      <alignment/>
    </xf>
    <xf numFmtId="0" fontId="0" fillId="0" borderId="25" xfId="0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44" fontId="0" fillId="0" borderId="20" xfId="18" applyFont="1" applyBorder="1" applyAlignment="1">
      <alignment/>
    </xf>
    <xf numFmtId="44" fontId="0" fillId="0" borderId="27" xfId="18" applyFont="1" applyBorder="1" applyAlignment="1">
      <alignment/>
    </xf>
    <xf numFmtId="44" fontId="0" fillId="0" borderId="28" xfId="18" applyFont="1" applyBorder="1" applyAlignment="1">
      <alignment/>
    </xf>
    <xf numFmtId="0" fontId="0" fillId="0" borderId="21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7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8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34" xfId="0" applyNumberFormat="1" applyFont="1" applyBorder="1" applyAlignment="1">
      <alignment horizontal="center" vertical="center"/>
    </xf>
    <xf numFmtId="15" fontId="4" fillId="0" borderId="38" xfId="0" applyNumberFormat="1" applyFont="1" applyBorder="1" applyAlignment="1">
      <alignment horizontal="center" vertical="center"/>
    </xf>
    <xf numFmtId="44" fontId="4" fillId="0" borderId="39" xfId="18" applyFont="1" applyBorder="1" applyAlignment="1">
      <alignment/>
    </xf>
    <xf numFmtId="44" fontId="4" fillId="0" borderId="40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0" xfId="18" applyFont="1" applyBorder="1" applyAlignment="1">
      <alignment/>
    </xf>
    <xf numFmtId="44" fontId="0" fillId="0" borderId="8" xfId="18" applyFont="1" applyBorder="1" applyAlignment="1">
      <alignment/>
    </xf>
    <xf numFmtId="44" fontId="0" fillId="0" borderId="9" xfId="18" applyFont="1" applyBorder="1" applyAlignment="1">
      <alignment/>
    </xf>
    <xf numFmtId="44" fontId="0" fillId="0" borderId="11" xfId="18" applyFont="1" applyBorder="1" applyAlignment="1">
      <alignment/>
    </xf>
    <xf numFmtId="44" fontId="8" fillId="0" borderId="11" xfId="18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73"/>
  <sheetViews>
    <sheetView tabSelected="1" workbookViewId="0" topLeftCell="A28">
      <selection activeCell="O21" sqref="O21"/>
    </sheetView>
  </sheetViews>
  <sheetFormatPr defaultColWidth="11.421875" defaultRowHeight="12.75"/>
  <cols>
    <col min="2" max="2" width="26.00390625" style="0" customWidth="1"/>
    <col min="8" max="8" width="39.57421875" style="0" customWidth="1"/>
  </cols>
  <sheetData>
    <row r="3" ht="13.5" thickBot="1"/>
    <row r="4" spans="2:5" ht="12.75">
      <c r="B4" s="96" t="s">
        <v>0</v>
      </c>
      <c r="C4" s="97"/>
      <c r="D4" s="97"/>
      <c r="E4" s="98"/>
    </row>
    <row r="5" spans="2:5" ht="12.75">
      <c r="B5" s="99" t="s">
        <v>1</v>
      </c>
      <c r="C5" s="100"/>
      <c r="D5" s="100"/>
      <c r="E5" s="101"/>
    </row>
    <row r="6" spans="2:5" ht="12.75">
      <c r="B6" s="99" t="s">
        <v>2</v>
      </c>
      <c r="C6" s="100"/>
      <c r="D6" s="100"/>
      <c r="E6" s="101"/>
    </row>
    <row r="7" spans="2:5" ht="12.75">
      <c r="B7" s="102" t="s">
        <v>3</v>
      </c>
      <c r="C7" s="103"/>
      <c r="D7" s="103"/>
      <c r="E7" s="104"/>
    </row>
    <row r="8" spans="2:5" ht="13.5" thickBot="1">
      <c r="B8" s="105"/>
      <c r="C8" s="106"/>
      <c r="D8" s="106"/>
      <c r="E8" s="107"/>
    </row>
    <row r="9" spans="2:5" ht="12.75">
      <c r="B9" s="108" t="s">
        <v>44</v>
      </c>
      <c r="C9" s="109"/>
      <c r="D9" s="109"/>
      <c r="E9" s="110"/>
    </row>
    <row r="10" spans="2:5" ht="13.5" thickBot="1">
      <c r="B10" s="111"/>
      <c r="C10" s="112"/>
      <c r="D10" s="112"/>
      <c r="E10" s="113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51"/>
      <c r="E12" s="8">
        <v>0</v>
      </c>
      <c r="F12" s="53"/>
    </row>
    <row r="13" spans="2:6" ht="12.75">
      <c r="B13" s="5" t="s">
        <v>26</v>
      </c>
      <c r="C13" s="6">
        <v>3</v>
      </c>
      <c r="D13" s="51"/>
      <c r="E13" s="8">
        <v>0</v>
      </c>
      <c r="F13" s="55"/>
    </row>
    <row r="14" spans="2:6" ht="12.75">
      <c r="B14" s="5" t="s">
        <v>9</v>
      </c>
      <c r="C14" s="9" t="s">
        <v>5</v>
      </c>
      <c r="D14" s="7"/>
      <c r="E14" s="8">
        <f>(E12+E13)*0.0833</f>
        <v>0</v>
      </c>
      <c r="F14" s="55"/>
    </row>
    <row r="15" spans="2:6" ht="13.5" thickBot="1">
      <c r="B15" s="10" t="s">
        <v>32</v>
      </c>
      <c r="C15" s="11"/>
      <c r="D15" s="12"/>
      <c r="E15" s="8">
        <f>O20</f>
        <v>1236.525</v>
      </c>
      <c r="F15" s="52"/>
    </row>
    <row r="16" spans="2:15" ht="12.75">
      <c r="B16" s="13"/>
      <c r="C16" s="6" t="s">
        <v>5</v>
      </c>
      <c r="D16" s="7" t="s">
        <v>5</v>
      </c>
      <c r="E16" s="14"/>
      <c r="F16" s="52"/>
      <c r="H16" s="130" t="s">
        <v>33</v>
      </c>
      <c r="I16" s="132" t="s">
        <v>34</v>
      </c>
      <c r="J16" s="134" t="s">
        <v>35</v>
      </c>
      <c r="K16" s="132" t="s">
        <v>36</v>
      </c>
      <c r="L16" s="136" t="s">
        <v>37</v>
      </c>
      <c r="M16" s="136" t="s">
        <v>38</v>
      </c>
      <c r="N16" s="134" t="s">
        <v>39</v>
      </c>
      <c r="O16" s="138" t="s">
        <v>28</v>
      </c>
    </row>
    <row r="17" spans="2:15" ht="13.5" thickBot="1">
      <c r="B17" s="114" t="s">
        <v>10</v>
      </c>
      <c r="C17" s="15"/>
      <c r="D17" s="16"/>
      <c r="E17" s="115">
        <f>SUM(E12:E16)</f>
        <v>1236.525</v>
      </c>
      <c r="F17" s="52"/>
      <c r="H17" s="131"/>
      <c r="I17" s="133"/>
      <c r="J17" s="135"/>
      <c r="K17" s="133"/>
      <c r="L17" s="137"/>
      <c r="M17" s="137"/>
      <c r="N17" s="135"/>
      <c r="O17" s="139"/>
    </row>
    <row r="18" spans="2:15" ht="12.75">
      <c r="B18" s="114"/>
      <c r="C18" s="15"/>
      <c r="D18" s="16"/>
      <c r="E18" s="115"/>
      <c r="F18" s="52"/>
      <c r="H18" s="140"/>
      <c r="I18" s="141"/>
      <c r="J18" s="142"/>
      <c r="K18" s="141"/>
      <c r="L18" s="143"/>
      <c r="M18" s="143"/>
      <c r="N18" s="142"/>
      <c r="O18" s="144"/>
    </row>
    <row r="19" spans="2:15" ht="13.5" thickBot="1">
      <c r="B19" s="114"/>
      <c r="C19" s="15"/>
      <c r="D19" s="16"/>
      <c r="E19" s="116"/>
      <c r="F19" s="54"/>
      <c r="H19" s="72" t="s">
        <v>31</v>
      </c>
      <c r="I19" s="62" t="s">
        <v>5</v>
      </c>
      <c r="J19" s="63" t="s">
        <v>5</v>
      </c>
      <c r="K19" s="64"/>
      <c r="L19" s="65" t="s">
        <v>5</v>
      </c>
      <c r="M19" s="65"/>
      <c r="N19" s="63"/>
      <c r="O19" s="66"/>
    </row>
    <row r="20" spans="2:15" ht="12.75">
      <c r="B20" s="17" t="s">
        <v>11</v>
      </c>
      <c r="C20" s="18" t="s">
        <v>12</v>
      </c>
      <c r="D20" s="19" t="s">
        <v>6</v>
      </c>
      <c r="E20" s="20"/>
      <c r="H20" s="67" t="s">
        <v>29</v>
      </c>
      <c r="I20" s="68">
        <v>2056.1</v>
      </c>
      <c r="J20" s="69">
        <v>2139.49</v>
      </c>
      <c r="K20" s="68">
        <v>2222.88</v>
      </c>
      <c r="L20" s="70">
        <v>2306.27</v>
      </c>
      <c r="M20" s="70">
        <v>2389.66</v>
      </c>
      <c r="N20" s="69">
        <v>2473.05</v>
      </c>
      <c r="O20" s="71">
        <f>N20/2</f>
        <v>1236.525</v>
      </c>
    </row>
    <row r="21" spans="2:15" ht="12.75">
      <c r="B21" s="21" t="s">
        <v>13</v>
      </c>
      <c r="C21" s="22">
        <v>11</v>
      </c>
      <c r="D21" s="23">
        <f>E17*11%</f>
        <v>136.01775</v>
      </c>
      <c r="E21" s="24"/>
      <c r="H21" s="61" t="s">
        <v>30</v>
      </c>
      <c r="I21" s="68">
        <v>1108.89</v>
      </c>
      <c r="J21" s="69">
        <v>1039.93</v>
      </c>
      <c r="K21" s="68">
        <v>970.97</v>
      </c>
      <c r="L21" s="70">
        <v>902.01</v>
      </c>
      <c r="M21" s="70">
        <v>833.04</v>
      </c>
      <c r="N21" s="69">
        <v>764.08</v>
      </c>
      <c r="O21" s="71">
        <f>N21/2</f>
        <v>382.04</v>
      </c>
    </row>
    <row r="22" spans="2:15" ht="12.75">
      <c r="B22" s="21" t="s">
        <v>14</v>
      </c>
      <c r="C22" s="6">
        <v>3</v>
      </c>
      <c r="D22" s="23">
        <f>E17*3%</f>
        <v>37.09575</v>
      </c>
      <c r="E22" s="24"/>
      <c r="H22" s="81" t="s">
        <v>40</v>
      </c>
      <c r="I22" s="145"/>
      <c r="J22" s="146"/>
      <c r="K22" s="145"/>
      <c r="L22" s="147"/>
      <c r="M22" s="147">
        <v>494.71</v>
      </c>
      <c r="N22" s="146">
        <v>494.71</v>
      </c>
      <c r="O22" s="148">
        <f>(N22/2)*60/180</f>
        <v>82.45166666666667</v>
      </c>
    </row>
    <row r="23" spans="2:15" ht="12.75">
      <c r="B23" s="21" t="s">
        <v>15</v>
      </c>
      <c r="C23" s="25">
        <v>3</v>
      </c>
      <c r="D23" s="23">
        <f>E17*3%</f>
        <v>37.09575</v>
      </c>
      <c r="E23" s="26"/>
      <c r="H23" s="77" t="s">
        <v>5</v>
      </c>
      <c r="I23" s="78" t="s">
        <v>5</v>
      </c>
      <c r="J23" s="79" t="s">
        <v>5</v>
      </c>
      <c r="K23" s="78" t="s">
        <v>5</v>
      </c>
      <c r="L23" s="80" t="s">
        <v>5</v>
      </c>
      <c r="M23" s="80" t="s">
        <v>5</v>
      </c>
      <c r="N23" s="79" t="s">
        <v>5</v>
      </c>
      <c r="O23" s="66"/>
    </row>
    <row r="24" spans="2:15" ht="12.75">
      <c r="B24" s="21" t="s">
        <v>16</v>
      </c>
      <c r="C24" s="25">
        <v>2</v>
      </c>
      <c r="D24" s="23">
        <f>E17*2%</f>
        <v>24.730500000000003</v>
      </c>
      <c r="E24" s="26"/>
      <c r="H24" s="88"/>
      <c r="I24" s="74"/>
      <c r="J24" s="74"/>
      <c r="K24" s="74"/>
      <c r="L24" s="74"/>
      <c r="M24" s="74"/>
      <c r="N24" s="74"/>
      <c r="O24" s="149"/>
    </row>
    <row r="25" spans="2:15" ht="12.75">
      <c r="B25" s="21" t="s">
        <v>17</v>
      </c>
      <c r="C25" s="27">
        <v>0.5</v>
      </c>
      <c r="D25" s="23">
        <f>E17*0.5%</f>
        <v>6.182625000000001</v>
      </c>
      <c r="E25" s="26"/>
      <c r="H25" s="81"/>
      <c r="I25" s="68"/>
      <c r="J25" s="69"/>
      <c r="K25" s="68"/>
      <c r="L25" s="70"/>
      <c r="M25" s="70"/>
      <c r="N25" s="69"/>
      <c r="O25" s="66"/>
    </row>
    <row r="26" spans="2:15" ht="12.75">
      <c r="B26" s="21"/>
      <c r="C26" s="27"/>
      <c r="D26" s="23"/>
      <c r="E26" s="26"/>
      <c r="H26" s="81"/>
      <c r="I26" s="73"/>
      <c r="J26" s="74"/>
      <c r="K26" s="73"/>
      <c r="L26" s="75"/>
      <c r="M26" s="75"/>
      <c r="N26" s="74"/>
      <c r="O26" s="76"/>
    </row>
    <row r="27" spans="2:15" ht="12.75">
      <c r="B27" s="21"/>
      <c r="C27" s="27"/>
      <c r="D27" s="23"/>
      <c r="E27" s="26"/>
      <c r="H27" s="82"/>
      <c r="I27" s="68"/>
      <c r="J27" s="69"/>
      <c r="K27" s="68"/>
      <c r="L27" s="70"/>
      <c r="M27" s="70"/>
      <c r="N27" s="69"/>
      <c r="O27" s="66"/>
    </row>
    <row r="28" spans="2:15" ht="12.75">
      <c r="B28" s="117" t="s">
        <v>18</v>
      </c>
      <c r="C28" s="118"/>
      <c r="D28" s="23"/>
      <c r="E28" s="26"/>
      <c r="H28" s="61"/>
      <c r="I28" s="68"/>
      <c r="J28" s="69"/>
      <c r="K28" s="68"/>
      <c r="L28" s="70"/>
      <c r="M28" s="70"/>
      <c r="N28" s="69"/>
      <c r="O28" s="66"/>
    </row>
    <row r="29" spans="2:15" ht="12.75">
      <c r="B29" s="21" t="s">
        <v>15</v>
      </c>
      <c r="C29" s="25">
        <v>3</v>
      </c>
      <c r="D29" s="23">
        <f>D44*3%</f>
        <v>13.93475</v>
      </c>
      <c r="E29" s="26"/>
      <c r="H29" s="72"/>
      <c r="I29" s="68"/>
      <c r="J29" s="69"/>
      <c r="K29" s="68"/>
      <c r="L29" s="70"/>
      <c r="M29" s="70"/>
      <c r="N29" s="69"/>
      <c r="O29" s="71"/>
    </row>
    <row r="30" spans="2:15" ht="12.75">
      <c r="B30" s="21" t="s">
        <v>16</v>
      </c>
      <c r="C30" s="25">
        <v>2</v>
      </c>
      <c r="D30" s="23">
        <f>D44*2%</f>
        <v>9.289833333333334</v>
      </c>
      <c r="E30" s="26"/>
      <c r="H30" s="61"/>
      <c r="I30" s="68"/>
      <c r="J30" s="69"/>
      <c r="K30" s="68"/>
      <c r="L30" s="70"/>
      <c r="M30" s="70"/>
      <c r="N30" s="69"/>
      <c r="O30" s="66"/>
    </row>
    <row r="31" spans="2:15" ht="12.75">
      <c r="B31" s="21" t="s">
        <v>17</v>
      </c>
      <c r="C31" s="27">
        <v>0.5</v>
      </c>
      <c r="D31" s="23">
        <f>D44*0.5%</f>
        <v>2.3224583333333335</v>
      </c>
      <c r="E31" s="26"/>
      <c r="H31" s="61"/>
      <c r="I31" s="73"/>
      <c r="J31" s="74"/>
      <c r="K31" s="73"/>
      <c r="L31" s="75"/>
      <c r="M31" s="75"/>
      <c r="N31" s="74"/>
      <c r="O31" s="76"/>
    </row>
    <row r="32" spans="2:15" ht="12.75">
      <c r="B32" s="29"/>
      <c r="C32" s="25"/>
      <c r="D32" s="30"/>
      <c r="E32" s="26"/>
      <c r="H32" s="83"/>
      <c r="I32" s="84"/>
      <c r="J32" s="85"/>
      <c r="K32" s="84"/>
      <c r="L32" s="86"/>
      <c r="M32" s="86"/>
      <c r="N32" s="85"/>
      <c r="O32" s="87"/>
    </row>
    <row r="33" spans="2:15" ht="12.75">
      <c r="B33" s="31"/>
      <c r="C33" s="32"/>
      <c r="D33" s="30"/>
      <c r="E33" s="26"/>
      <c r="H33" s="88" t="s">
        <v>10</v>
      </c>
      <c r="I33" s="73">
        <f>SUM(I20:I32)</f>
        <v>3164.99</v>
      </c>
      <c r="J33" s="73">
        <f aca="true" t="shared" si="0" ref="J33:O33">SUM(J20:J32)</f>
        <v>3179.42</v>
      </c>
      <c r="K33" s="73">
        <f t="shared" si="0"/>
        <v>3193.8500000000004</v>
      </c>
      <c r="L33" s="73">
        <f t="shared" si="0"/>
        <v>3208.2799999999997</v>
      </c>
      <c r="M33" s="73">
        <f t="shared" si="0"/>
        <v>3717.41</v>
      </c>
      <c r="N33" s="73">
        <f t="shared" si="0"/>
        <v>3731.84</v>
      </c>
      <c r="O33" s="149">
        <f t="shared" si="0"/>
        <v>1701.0166666666667</v>
      </c>
    </row>
    <row r="34" spans="2:15" ht="13.5" thickBot="1">
      <c r="B34" s="28" t="s">
        <v>19</v>
      </c>
      <c r="C34" s="32"/>
      <c r="D34" s="26"/>
      <c r="E34" s="33">
        <f>SUM(D21:D33)</f>
        <v>266.6694166666667</v>
      </c>
      <c r="H34" s="89"/>
      <c r="I34" s="90"/>
      <c r="J34" s="91"/>
      <c r="K34" s="90"/>
      <c r="L34" s="92"/>
      <c r="M34" s="92"/>
      <c r="N34" s="91"/>
      <c r="O34" s="93"/>
    </row>
    <row r="35" spans="2:5" ht="12.75">
      <c r="B35" s="34"/>
      <c r="C35" s="35"/>
      <c r="D35" s="19" t="s">
        <v>6</v>
      </c>
      <c r="E35" s="36">
        <f>E17-E34</f>
        <v>969.8555833333335</v>
      </c>
    </row>
    <row r="36" spans="2:8" ht="12.75">
      <c r="B36" s="119" t="s">
        <v>20</v>
      </c>
      <c r="C36" s="120"/>
      <c r="D36" s="121"/>
      <c r="E36" s="26"/>
      <c r="H36" t="s">
        <v>42</v>
      </c>
    </row>
    <row r="37" spans="2:5" ht="12.75">
      <c r="B37" s="21" t="s">
        <v>21</v>
      </c>
      <c r="C37" s="32">
        <v>0</v>
      </c>
      <c r="D37" s="30"/>
      <c r="E37" s="26"/>
    </row>
    <row r="38" spans="2:5" ht="12.75">
      <c r="B38" s="21" t="s">
        <v>41</v>
      </c>
      <c r="C38" s="32">
        <v>0</v>
      </c>
      <c r="D38" s="30"/>
      <c r="E38" s="26"/>
    </row>
    <row r="39" spans="2:5" ht="12.75">
      <c r="B39" s="21" t="s">
        <v>22</v>
      </c>
      <c r="C39" s="32">
        <v>0</v>
      </c>
      <c r="D39" s="30"/>
      <c r="E39" s="26"/>
    </row>
    <row r="40" spans="2:5" ht="12.75">
      <c r="B40" s="21" t="s">
        <v>27</v>
      </c>
      <c r="C40" s="32">
        <f>O21</f>
        <v>382.04</v>
      </c>
      <c r="D40" s="30"/>
      <c r="E40" s="26"/>
    </row>
    <row r="41" spans="2:5" ht="12.75">
      <c r="B41" s="21"/>
      <c r="C41" s="32"/>
      <c r="D41" s="30"/>
      <c r="E41" s="26"/>
    </row>
    <row r="42" spans="2:5" ht="12.75">
      <c r="B42" s="21" t="s">
        <v>43</v>
      </c>
      <c r="C42" s="32">
        <f>O22</f>
        <v>82.45166666666667</v>
      </c>
      <c r="D42" s="30"/>
      <c r="E42" s="26"/>
    </row>
    <row r="43" spans="2:5" ht="12.75">
      <c r="B43" s="21"/>
      <c r="C43" s="37"/>
      <c r="D43" s="30"/>
      <c r="E43" s="26"/>
    </row>
    <row r="44" spans="2:5" ht="12.75">
      <c r="B44" s="21"/>
      <c r="C44" s="38"/>
      <c r="D44" s="30">
        <f>SUM(C37:C43)</f>
        <v>464.4916666666667</v>
      </c>
      <c r="E44" s="26">
        <f>D44</f>
        <v>464.4916666666667</v>
      </c>
    </row>
    <row r="45" spans="2:5" ht="12.75">
      <c r="B45" s="39"/>
      <c r="C45" s="40"/>
      <c r="D45" s="30"/>
      <c r="E45" s="26"/>
    </row>
    <row r="46" spans="2:5" ht="12.75">
      <c r="B46" s="41" t="s">
        <v>23</v>
      </c>
      <c r="C46" s="42"/>
      <c r="D46" s="43"/>
      <c r="E46" s="122">
        <f>SUM(E36:E45)</f>
        <v>464.4916666666667</v>
      </c>
    </row>
    <row r="47" spans="2:5" ht="12.75">
      <c r="B47" s="44" t="s">
        <v>24</v>
      </c>
      <c r="C47" s="45"/>
      <c r="D47" s="46"/>
      <c r="E47" s="123"/>
    </row>
    <row r="48" spans="2:5" ht="12.75">
      <c r="B48" s="124" t="s">
        <v>25</v>
      </c>
      <c r="C48" s="125"/>
      <c r="D48" s="126"/>
      <c r="E48" s="128">
        <f>E17-E34+E46</f>
        <v>1434.3472500000003</v>
      </c>
    </row>
    <row r="49" spans="2:5" ht="13.5" thickBot="1">
      <c r="B49" s="127"/>
      <c r="C49" s="94"/>
      <c r="D49" s="95"/>
      <c r="E49" s="129"/>
    </row>
    <row r="50" spans="2:5" ht="13.5" thickBot="1">
      <c r="B50" s="47"/>
      <c r="C50" s="48"/>
      <c r="D50" s="48"/>
      <c r="E50" s="49"/>
    </row>
    <row r="51" spans="2:5" ht="12.75">
      <c r="B51" s="50"/>
      <c r="C51" s="50"/>
      <c r="D51" s="50"/>
      <c r="E51" s="50"/>
    </row>
    <row r="59" ht="12.75">
      <c r="B59" s="57"/>
    </row>
    <row r="61" spans="2:5" ht="12.75">
      <c r="B61" s="57"/>
      <c r="D61" s="56"/>
      <c r="E61" s="56"/>
    </row>
    <row r="62" spans="2:5" ht="12.75">
      <c r="B62" s="59"/>
      <c r="C62" s="56"/>
      <c r="D62" s="56"/>
      <c r="E62" s="56"/>
    </row>
    <row r="65" spans="2:5" ht="12.75">
      <c r="B65" s="58"/>
      <c r="E65" s="56"/>
    </row>
    <row r="67" spans="2:5" ht="12.75">
      <c r="B67" s="58"/>
      <c r="E67" s="56"/>
    </row>
    <row r="68" spans="2:5" ht="12.75">
      <c r="B68" s="58"/>
      <c r="E68" s="56"/>
    </row>
    <row r="69" spans="2:5" ht="12.75">
      <c r="B69" s="58"/>
      <c r="E69" s="56"/>
    </row>
    <row r="71" ht="12.75">
      <c r="E71" s="56"/>
    </row>
    <row r="73" spans="2:5" ht="12.75">
      <c r="B73" s="57"/>
      <c r="E73" s="60"/>
    </row>
  </sheetData>
  <mergeCells count="20">
    <mergeCell ref="L16:L17"/>
    <mergeCell ref="M16:M17"/>
    <mergeCell ref="N16:N17"/>
    <mergeCell ref="O16:O17"/>
    <mergeCell ref="H16:H17"/>
    <mergeCell ref="I16:I17"/>
    <mergeCell ref="J16:J17"/>
    <mergeCell ref="K16:K17"/>
    <mergeCell ref="B36:D36"/>
    <mergeCell ref="E46:E47"/>
    <mergeCell ref="B48:D49"/>
    <mergeCell ref="E48:E49"/>
    <mergeCell ref="B9:E10"/>
    <mergeCell ref="B17:B19"/>
    <mergeCell ref="E17:E19"/>
    <mergeCell ref="B28:C28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2011-06-26T21:46:40Z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