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<sst xmlns="http://schemas.openxmlformats.org/spreadsheetml/2006/main" count="70" uniqueCount="36">
  <si>
    <t>HABERES</t>
  </si>
  <si>
    <t xml:space="preserve"> </t>
  </si>
  <si>
    <t>IMPORTE</t>
  </si>
  <si>
    <t>TOTALES</t>
  </si>
  <si>
    <t>DEDUCCIONES</t>
  </si>
  <si>
    <t>%</t>
  </si>
  <si>
    <t>JUBILACION</t>
  </si>
  <si>
    <t>LEY 19032</t>
  </si>
  <si>
    <t>DEDUCIONES</t>
  </si>
  <si>
    <t>ADICCIONALES</t>
  </si>
  <si>
    <t xml:space="preserve">TOTAL </t>
  </si>
  <si>
    <t>IMPORTE NETO A COBRAR</t>
  </si>
  <si>
    <t>APELLIDO Y NOMBRE</t>
  </si>
  <si>
    <t>LEGAJO Nº</t>
  </si>
  <si>
    <t>CUIT Nº</t>
  </si>
  <si>
    <t>WWW.ECONOBLOG.COM.AR</t>
  </si>
  <si>
    <t>ANTIGÜEDAD</t>
  </si>
  <si>
    <t>FERIADO</t>
  </si>
  <si>
    <t>SUELDO BÁSICO</t>
  </si>
  <si>
    <t>HORAS</t>
  </si>
  <si>
    <t>Total</t>
  </si>
  <si>
    <t>HORAS EXTRAS AL 50%</t>
  </si>
  <si>
    <t>HORAS EXTRAS AL 100%</t>
  </si>
  <si>
    <t>OBRA SOCIAL UOM</t>
  </si>
  <si>
    <t>CUOTA SINDICAL UOM</t>
  </si>
  <si>
    <t>SEGURO DE VIDA UOM</t>
  </si>
  <si>
    <t>Ingresante</t>
  </si>
  <si>
    <t>Ingreso Mínimo Global de Referencia (IMGR)</t>
  </si>
  <si>
    <t>Sueldo 1era quincena</t>
  </si>
  <si>
    <t>Sueldo 2nda quincena</t>
  </si>
  <si>
    <t>IMGR</t>
  </si>
  <si>
    <t>Diferencia a pagar</t>
  </si>
  <si>
    <t>A CUENTA FUTUROS AUMENTOS</t>
  </si>
  <si>
    <t>Antigüedad</t>
  </si>
  <si>
    <t>LIQUIDACION HABERES MES FEBRERO 2018 - JULIO QUINCENA</t>
  </si>
  <si>
    <t>LIQUIDACION HABERES MES FEBRERO 2018 - PRIMERA QUINCENA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</si>
</sst>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"/>
  </numFmts>
  <fonts count="24"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Lucida Sans Unicode"/>
      <family val="2"/>
    </font>
    <font>
      <sz val="14"/>
      <color indexed="8"/>
      <name val="Calibri"/>
      <family val="2"/>
    </font>
    <font>
      <u val="single"/>
      <sz val="11"/>
      <color indexed="36"/>
      <name val="Calibri"/>
      <family val="2"/>
    </font>
    <font>
      <i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109">
    <xf numFmtId="0" fontId="0" fillId="0" borderId="0" xfId="0" applyAlignment="1">
      <alignment/>
    </xf>
    <xf numFmtId="15" fontId="1" fillId="16" borderId="10" xfId="0" applyNumberFormat="1" applyFont="1" applyFill="1" applyBorder="1" applyAlignment="1">
      <alignment horizontal="center" vertical="center"/>
    </xf>
    <xf numFmtId="15" fontId="1" fillId="16" borderId="11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170" fontId="1" fillId="16" borderId="13" xfId="5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70" fontId="2" fillId="0" borderId="12" xfId="5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/>
    </xf>
    <xf numFmtId="15" fontId="1" fillId="0" borderId="14" xfId="0" applyNumberFormat="1" applyFont="1" applyBorder="1" applyAlignment="1">
      <alignment horizontal="center" vertical="center"/>
    </xf>
    <xf numFmtId="170" fontId="2" fillId="0" borderId="15" xfId="50" applyFont="1" applyBorder="1" applyAlignment="1">
      <alignment/>
    </xf>
    <xf numFmtId="15" fontId="1" fillId="16" borderId="16" xfId="0" applyNumberFormat="1" applyFont="1" applyFill="1" applyBorder="1" applyAlignment="1">
      <alignment vertical="center"/>
    </xf>
    <xf numFmtId="2" fontId="2" fillId="16" borderId="13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/>
    </xf>
    <xf numFmtId="170" fontId="2" fillId="0" borderId="18" xfId="5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" fillId="16" borderId="21" xfId="0" applyFont="1" applyFill="1" applyBorder="1" applyAlignment="1">
      <alignment horizontal="center"/>
    </xf>
    <xf numFmtId="15" fontId="2" fillId="0" borderId="22" xfId="0" applyNumberFormat="1" applyFont="1" applyFill="1" applyBorder="1" applyAlignment="1">
      <alignment vertical="center"/>
    </xf>
    <xf numFmtId="170" fontId="2" fillId="0" borderId="15" xfId="50" applyFont="1" applyFill="1" applyBorder="1" applyAlignment="1">
      <alignment horizontal="center"/>
    </xf>
    <xf numFmtId="15" fontId="2" fillId="0" borderId="22" xfId="0" applyNumberFormat="1" applyFont="1" applyBorder="1" applyAlignment="1">
      <alignment vertical="center"/>
    </xf>
    <xf numFmtId="15" fontId="2" fillId="0" borderId="22" xfId="0" applyNumberFormat="1" applyFont="1" applyBorder="1" applyAlignment="1">
      <alignment horizontal="left" vertical="center"/>
    </xf>
    <xf numFmtId="15" fontId="2" fillId="0" borderId="22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15" fontId="2" fillId="0" borderId="0" xfId="0" applyNumberFormat="1" applyFont="1" applyFill="1" applyBorder="1" applyAlignment="1">
      <alignment vertical="center"/>
    </xf>
    <xf numFmtId="15" fontId="2" fillId="0" borderId="14" xfId="0" applyNumberFormat="1" applyFont="1" applyFill="1" applyBorder="1" applyAlignment="1">
      <alignment vertical="center"/>
    </xf>
    <xf numFmtId="15" fontId="2" fillId="0" borderId="12" xfId="0" applyNumberFormat="1" applyFont="1" applyFill="1" applyBorder="1" applyAlignment="1">
      <alignment vertical="center"/>
    </xf>
    <xf numFmtId="0" fontId="20" fillId="0" borderId="0" xfId="0" applyFont="1" applyAlignment="1">
      <alignment horizontal="left" indent="1"/>
    </xf>
    <xf numFmtId="0" fontId="20" fillId="0" borderId="0" xfId="0" applyFont="1" applyAlignment="1">
      <alignment/>
    </xf>
    <xf numFmtId="0" fontId="2" fillId="0" borderId="23" xfId="0" applyFont="1" applyBorder="1" applyAlignment="1">
      <alignment/>
    </xf>
    <xf numFmtId="170" fontId="2" fillId="0" borderId="25" xfId="50" applyFont="1" applyBorder="1" applyAlignment="1">
      <alignment/>
    </xf>
    <xf numFmtId="15" fontId="2" fillId="0" borderId="26" xfId="0" applyNumberFormat="1" applyFont="1" applyFill="1" applyBorder="1" applyAlignment="1">
      <alignment horizontal="left" vertical="center"/>
    </xf>
    <xf numFmtId="1" fontId="2" fillId="0" borderId="17" xfId="0" applyNumberFormat="1" applyFont="1" applyFill="1" applyBorder="1" applyAlignment="1">
      <alignment horizontal="center"/>
    </xf>
    <xf numFmtId="170" fontId="2" fillId="0" borderId="17" xfId="5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170" fontId="2" fillId="0" borderId="27" xfId="50" applyFont="1" applyBorder="1" applyAlignment="1">
      <alignment/>
    </xf>
    <xf numFmtId="2" fontId="2" fillId="16" borderId="28" xfId="0" applyNumberFormat="1" applyFont="1" applyFill="1" applyBorder="1" applyAlignment="1">
      <alignment/>
    </xf>
    <xf numFmtId="2" fontId="1" fillId="16" borderId="11" xfId="0" applyNumberFormat="1" applyFont="1" applyFill="1" applyBorder="1" applyAlignment="1">
      <alignment horizontal="center"/>
    </xf>
    <xf numFmtId="170" fontId="1" fillId="16" borderId="29" xfId="50" applyFont="1" applyFill="1" applyBorder="1" applyAlignment="1">
      <alignment horizontal="center"/>
    </xf>
    <xf numFmtId="170" fontId="2" fillId="0" borderId="15" xfId="50" applyFont="1" applyFill="1" applyBorder="1" applyAlignment="1">
      <alignment/>
    </xf>
    <xf numFmtId="2" fontId="2" fillId="16" borderId="30" xfId="0" applyNumberFormat="1" applyFont="1" applyFill="1" applyBorder="1" applyAlignment="1">
      <alignment/>
    </xf>
    <xf numFmtId="0" fontId="2" fillId="0" borderId="31" xfId="0" applyFont="1" applyBorder="1" applyAlignment="1">
      <alignment/>
    </xf>
    <xf numFmtId="170" fontId="2" fillId="0" borderId="32" xfId="50" applyFont="1" applyBorder="1" applyAlignment="1">
      <alignment/>
    </xf>
    <xf numFmtId="0" fontId="1" fillId="16" borderId="11" xfId="0" applyFont="1" applyFill="1" applyBorder="1" applyAlignment="1">
      <alignment horizontal="center"/>
    </xf>
    <xf numFmtId="1" fontId="2" fillId="0" borderId="12" xfId="50" applyNumberFormat="1" applyFont="1" applyFill="1" applyBorder="1" applyAlignment="1">
      <alignment horizontal="center"/>
    </xf>
    <xf numFmtId="170" fontId="23" fillId="0" borderId="27" xfId="50" applyFont="1" applyFill="1" applyBorder="1" applyAlignment="1">
      <alignment horizontal="center"/>
    </xf>
    <xf numFmtId="0" fontId="0" fillId="0" borderId="12" xfId="0" applyBorder="1" applyAlignment="1">
      <alignment/>
    </xf>
    <xf numFmtId="170" fontId="0" fillId="0" borderId="33" xfId="0" applyNumberFormat="1" applyBorder="1" applyAlignment="1">
      <alignment/>
    </xf>
    <xf numFmtId="170" fontId="0" fillId="0" borderId="34" xfId="0" applyNumberFormat="1" applyBorder="1" applyAlignment="1">
      <alignment/>
    </xf>
    <xf numFmtId="170" fontId="0" fillId="16" borderId="35" xfId="0" applyNumberFormat="1" applyFill="1" applyBorder="1" applyAlignment="1">
      <alignment/>
    </xf>
    <xf numFmtId="170" fontId="0" fillId="16" borderId="36" xfId="0" applyNumberFormat="1" applyFill="1" applyBorder="1" applyAlignment="1">
      <alignment/>
    </xf>
    <xf numFmtId="170" fontId="0" fillId="0" borderId="15" xfId="0" applyNumberFormat="1" applyBorder="1" applyAlignment="1">
      <alignment/>
    </xf>
    <xf numFmtId="0" fontId="0" fillId="0" borderId="34" xfId="0" applyBorder="1" applyAlignment="1">
      <alignment/>
    </xf>
    <xf numFmtId="0" fontId="1" fillId="0" borderId="37" xfId="0" applyFont="1" applyBorder="1" applyAlignment="1">
      <alignment horizontal="center"/>
    </xf>
    <xf numFmtId="0" fontId="0" fillId="24" borderId="38" xfId="0" applyFill="1" applyBorder="1" applyAlignment="1">
      <alignment horizontal="center"/>
    </xf>
    <xf numFmtId="0" fontId="0" fillId="24" borderId="39" xfId="0" applyFill="1" applyBorder="1" applyAlignment="1">
      <alignment horizontal="center"/>
    </xf>
    <xf numFmtId="0" fontId="0" fillId="24" borderId="40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24" borderId="41" xfId="0" applyFill="1" applyBorder="1" applyAlignment="1">
      <alignment horizontal="center"/>
    </xf>
    <xf numFmtId="0" fontId="0" fillId="24" borderId="42" xfId="0" applyFill="1" applyBorder="1" applyAlignment="1">
      <alignment horizontal="center"/>
    </xf>
    <xf numFmtId="0" fontId="10" fillId="24" borderId="23" xfId="45" applyFill="1" applyBorder="1" applyAlignment="1" applyProtection="1">
      <alignment horizontal="center"/>
      <protection/>
    </xf>
    <xf numFmtId="0" fontId="21" fillId="24" borderId="43" xfId="0" applyFont="1" applyFill="1" applyBorder="1" applyAlignment="1">
      <alignment horizontal="center"/>
    </xf>
    <xf numFmtId="0" fontId="21" fillId="24" borderId="44" xfId="0" applyFont="1" applyFill="1" applyBorder="1" applyAlignment="1">
      <alignment horizontal="center"/>
    </xf>
    <xf numFmtId="0" fontId="21" fillId="24" borderId="19" xfId="0" applyFont="1" applyFill="1" applyBorder="1" applyAlignment="1">
      <alignment horizontal="center"/>
    </xf>
    <xf numFmtId="0" fontId="21" fillId="24" borderId="20" xfId="0" applyFont="1" applyFill="1" applyBorder="1" applyAlignment="1">
      <alignment horizontal="center"/>
    </xf>
    <xf numFmtId="0" fontId="21" fillId="24" borderId="24" xfId="0" applyFont="1" applyFill="1" applyBorder="1" applyAlignment="1">
      <alignment horizontal="center"/>
    </xf>
    <xf numFmtId="15" fontId="1" fillId="24" borderId="10" xfId="0" applyNumberFormat="1" applyFont="1" applyFill="1" applyBorder="1" applyAlignment="1">
      <alignment horizontal="center" vertical="center"/>
    </xf>
    <xf numFmtId="0" fontId="1" fillId="24" borderId="37" xfId="0" applyFont="1" applyFill="1" applyBorder="1" applyAlignment="1">
      <alignment/>
    </xf>
    <xf numFmtId="0" fontId="1" fillId="24" borderId="21" xfId="0" applyFont="1" applyFill="1" applyBorder="1" applyAlignment="1">
      <alignment/>
    </xf>
    <xf numFmtId="0" fontId="1" fillId="24" borderId="19" xfId="0" applyFont="1" applyFill="1" applyBorder="1" applyAlignment="1">
      <alignment/>
    </xf>
    <xf numFmtId="0" fontId="1" fillId="24" borderId="20" xfId="0" applyFont="1" applyFill="1" applyBorder="1" applyAlignment="1">
      <alignment/>
    </xf>
    <xf numFmtId="0" fontId="1" fillId="24" borderId="24" xfId="0" applyFont="1" applyFill="1" applyBorder="1" applyAlignment="1">
      <alignment/>
    </xf>
    <xf numFmtId="170" fontId="2" fillId="16" borderId="45" xfId="50" applyFont="1" applyFill="1" applyBorder="1" applyAlignment="1">
      <alignment/>
    </xf>
    <xf numFmtId="170" fontId="2" fillId="16" borderId="46" xfId="5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5" fontId="1" fillId="0" borderId="10" xfId="0" applyNumberFormat="1" applyFont="1" applyBorder="1" applyAlignment="1">
      <alignment horizontal="center" vertical="center"/>
    </xf>
    <xf numFmtId="15" fontId="1" fillId="0" borderId="37" xfId="0" applyNumberFormat="1" applyFont="1" applyBorder="1" applyAlignment="1">
      <alignment horizontal="center" vertical="center"/>
    </xf>
    <xf numFmtId="15" fontId="1" fillId="0" borderId="21" xfId="0" applyNumberFormat="1" applyFont="1" applyBorder="1" applyAlignment="1">
      <alignment horizontal="center" vertical="center"/>
    </xf>
    <xf numFmtId="15" fontId="1" fillId="0" borderId="19" xfId="0" applyNumberFormat="1" applyFont="1" applyBorder="1" applyAlignment="1">
      <alignment horizontal="center" vertical="center"/>
    </xf>
    <xf numFmtId="15" fontId="1" fillId="0" borderId="20" xfId="0" applyNumberFormat="1" applyFont="1" applyBorder="1" applyAlignment="1">
      <alignment horizontal="center" vertical="center"/>
    </xf>
    <xf numFmtId="15" fontId="1" fillId="0" borderId="24" xfId="0" applyNumberFormat="1" applyFont="1" applyBorder="1" applyAlignment="1">
      <alignment horizontal="center" vertical="center"/>
    </xf>
    <xf numFmtId="170" fontId="2" fillId="0" borderId="25" xfId="50" applyFont="1" applyBorder="1" applyAlignment="1">
      <alignment/>
    </xf>
    <xf numFmtId="170" fontId="2" fillId="0" borderId="35" xfId="50" applyFont="1" applyBorder="1" applyAlignment="1">
      <alignment/>
    </xf>
    <xf numFmtId="0" fontId="19" fillId="24" borderId="47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19" fillId="24" borderId="29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16" borderId="49" xfId="0" applyFill="1" applyBorder="1" applyAlignment="1">
      <alignment horizontal="center"/>
    </xf>
    <xf numFmtId="0" fontId="0" fillId="16" borderId="50" xfId="0" applyFill="1" applyBorder="1" applyAlignment="1">
      <alignment horizontal="center"/>
    </xf>
    <xf numFmtId="0" fontId="0" fillId="16" borderId="51" xfId="0" applyFill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16" borderId="54" xfId="0" applyFill="1" applyBorder="1" applyAlignment="1">
      <alignment horizontal="center"/>
    </xf>
    <xf numFmtId="0" fontId="0" fillId="16" borderId="55" xfId="0" applyFill="1" applyBorder="1" applyAlignment="1">
      <alignment horizontal="center"/>
    </xf>
    <xf numFmtId="0" fontId="0" fillId="16" borderId="56" xfId="0" applyFill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hyperlink" Target="http://www.econoblog.com.ar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53"/>
  <sheetViews>
    <sheetView tabSelected="1" view="pageLayout" workbookViewId="0" topLeftCell="A1">
      <selection activeCell="I13" sqref="I13"/>
    </sheetView>
  </sheetViews>
  <sheetFormatPr defaultColWidth="11.421875" defaultRowHeight="15"/>
  <cols>
    <col min="2" max="2" width="28.57421875" style="0" bestFit="1" customWidth="1"/>
    <col min="7" max="7" width="27.140625" style="0" customWidth="1"/>
  </cols>
  <sheetData>
    <row r="2" ht="15.75" thickBot="1"/>
    <row r="3" spans="2:10" ht="15">
      <c r="B3" s="59" t="s">
        <v>12</v>
      </c>
      <c r="C3" s="60"/>
      <c r="D3" s="60"/>
      <c r="E3" s="61"/>
      <c r="G3" s="59" t="s">
        <v>12</v>
      </c>
      <c r="H3" s="60"/>
      <c r="I3" s="60"/>
      <c r="J3" s="61"/>
    </row>
    <row r="4" spans="2:10" ht="15">
      <c r="B4" s="62" t="s">
        <v>13</v>
      </c>
      <c r="C4" s="63"/>
      <c r="D4" s="63"/>
      <c r="E4" s="64"/>
      <c r="G4" s="62" t="s">
        <v>13</v>
      </c>
      <c r="H4" s="63"/>
      <c r="I4" s="63"/>
      <c r="J4" s="64"/>
    </row>
    <row r="5" spans="2:10" ht="15">
      <c r="B5" s="62" t="s">
        <v>14</v>
      </c>
      <c r="C5" s="63"/>
      <c r="D5" s="63"/>
      <c r="E5" s="64"/>
      <c r="G5" s="62" t="s">
        <v>14</v>
      </c>
      <c r="H5" s="63"/>
      <c r="I5" s="63"/>
      <c r="J5" s="64"/>
    </row>
    <row r="6" spans="2:10" ht="15">
      <c r="B6" s="62" t="s">
        <v>26</v>
      </c>
      <c r="C6" s="63"/>
      <c r="D6" s="63"/>
      <c r="E6" s="64"/>
      <c r="G6" s="62" t="s">
        <v>26</v>
      </c>
      <c r="H6" s="63"/>
      <c r="I6" s="63"/>
      <c r="J6" s="64"/>
    </row>
    <row r="7" spans="2:10" ht="15">
      <c r="B7" s="65" t="s">
        <v>15</v>
      </c>
      <c r="C7" s="66"/>
      <c r="D7" s="66"/>
      <c r="E7" s="67"/>
      <c r="G7" s="65" t="s">
        <v>15</v>
      </c>
      <c r="H7" s="66"/>
      <c r="I7" s="66"/>
      <c r="J7" s="67"/>
    </row>
    <row r="8" spans="2:10" ht="15.75" thickBot="1">
      <c r="B8" s="68"/>
      <c r="C8" s="69"/>
      <c r="D8" s="69"/>
      <c r="E8" s="70"/>
      <c r="G8" s="68"/>
      <c r="H8" s="69"/>
      <c r="I8" s="69"/>
      <c r="J8" s="70"/>
    </row>
    <row r="9" spans="2:10" ht="15.75" thickBot="1">
      <c r="B9" s="71" t="s">
        <v>35</v>
      </c>
      <c r="C9" s="72"/>
      <c r="D9" s="72"/>
      <c r="E9" s="73"/>
      <c r="G9" s="71" t="s">
        <v>34</v>
      </c>
      <c r="H9" s="72"/>
      <c r="I9" s="72"/>
      <c r="J9" s="73"/>
    </row>
    <row r="10" spans="2:15" ht="15.75" thickBot="1">
      <c r="B10" s="74"/>
      <c r="C10" s="75"/>
      <c r="D10" s="75"/>
      <c r="E10" s="76"/>
      <c r="G10" s="74"/>
      <c r="H10" s="75"/>
      <c r="I10" s="75"/>
      <c r="J10" s="76"/>
      <c r="L10" s="90" t="s">
        <v>27</v>
      </c>
      <c r="M10" s="91"/>
      <c r="N10" s="91"/>
      <c r="O10" s="92"/>
    </row>
    <row r="11" spans="2:15" ht="15">
      <c r="B11" s="1" t="s">
        <v>0</v>
      </c>
      <c r="C11" s="2" t="s">
        <v>1</v>
      </c>
      <c r="D11" s="48" t="s">
        <v>19</v>
      </c>
      <c r="E11" s="20" t="s">
        <v>2</v>
      </c>
      <c r="G11" s="1" t="s">
        <v>0</v>
      </c>
      <c r="H11" s="2" t="s">
        <v>1</v>
      </c>
      <c r="I11" s="48" t="s">
        <v>19</v>
      </c>
      <c r="J11" s="20" t="s">
        <v>2</v>
      </c>
      <c r="L11" s="95" t="s">
        <v>28</v>
      </c>
      <c r="M11" s="96"/>
      <c r="N11" s="97"/>
      <c r="O11" s="52">
        <f>+E12+E13</f>
        <v>6303.33</v>
      </c>
    </row>
    <row r="12" spans="2:15" ht="15">
      <c r="B12" s="21" t="s">
        <v>18</v>
      </c>
      <c r="C12" s="50">
        <v>63.67</v>
      </c>
      <c r="D12" s="49">
        <v>81</v>
      </c>
      <c r="E12" s="22">
        <f>+D12*C12</f>
        <v>5157.27</v>
      </c>
      <c r="G12" s="21" t="s">
        <v>18</v>
      </c>
      <c r="H12" s="50">
        <v>63.67</v>
      </c>
      <c r="I12" s="49">
        <v>81</v>
      </c>
      <c r="J12" s="22">
        <f>+I12*H12</f>
        <v>5157.27</v>
      </c>
      <c r="L12" s="93" t="s">
        <v>29</v>
      </c>
      <c r="M12" s="94"/>
      <c r="N12" s="94"/>
      <c r="O12" s="56">
        <f>+J12+J13</f>
        <v>5157.27</v>
      </c>
    </row>
    <row r="13" spans="2:15" ht="15.75" thickBot="1">
      <c r="B13" s="30" t="s">
        <v>17</v>
      </c>
      <c r="C13" s="31"/>
      <c r="D13" s="49">
        <v>18</v>
      </c>
      <c r="E13" s="22">
        <f>+C12*D13</f>
        <v>1146.06</v>
      </c>
      <c r="G13" s="30" t="s">
        <v>17</v>
      </c>
      <c r="H13" s="31"/>
      <c r="I13" s="49">
        <v>0</v>
      </c>
      <c r="J13" s="22">
        <f>+H12*I13</f>
        <v>0</v>
      </c>
      <c r="L13" s="101" t="s">
        <v>33</v>
      </c>
      <c r="M13" s="102"/>
      <c r="N13" s="102"/>
      <c r="O13" s="57">
        <f>+(O12+O11)*C16%</f>
        <v>0</v>
      </c>
    </row>
    <row r="14" spans="2:15" ht="15">
      <c r="B14" s="30" t="s">
        <v>21</v>
      </c>
      <c r="C14" s="31"/>
      <c r="D14" s="49">
        <v>5</v>
      </c>
      <c r="E14" s="22">
        <f>+C12*D14*1.5</f>
        <v>477.52500000000003</v>
      </c>
      <c r="G14" s="30" t="s">
        <v>21</v>
      </c>
      <c r="H14" s="31"/>
      <c r="I14" s="49">
        <v>5</v>
      </c>
      <c r="J14" s="22">
        <f>+H12*I14*1.5</f>
        <v>477.52500000000003</v>
      </c>
      <c r="L14" s="98" t="s">
        <v>20</v>
      </c>
      <c r="M14" s="99"/>
      <c r="N14" s="100"/>
      <c r="O14" s="55">
        <f>SUM(O11:O12)</f>
        <v>11460.6</v>
      </c>
    </row>
    <row r="15" spans="2:15" ht="15.75" thickBot="1">
      <c r="B15" s="30" t="s">
        <v>22</v>
      </c>
      <c r="C15" s="31"/>
      <c r="D15" s="49">
        <v>5</v>
      </c>
      <c r="E15" s="22">
        <f>+D15*C12*2</f>
        <v>636.7</v>
      </c>
      <c r="G15" s="30" t="s">
        <v>22</v>
      </c>
      <c r="H15" s="31"/>
      <c r="I15" s="49">
        <v>5</v>
      </c>
      <c r="J15" s="22">
        <f>+I15*H12*2</f>
        <v>636.7</v>
      </c>
      <c r="L15" s="106" t="s">
        <v>30</v>
      </c>
      <c r="M15" s="107"/>
      <c r="N15" s="108"/>
      <c r="O15" s="53">
        <v>13349</v>
      </c>
    </row>
    <row r="16" spans="2:15" ht="15.75" thickBot="1">
      <c r="B16" s="21" t="s">
        <v>16</v>
      </c>
      <c r="C16" s="3">
        <v>0</v>
      </c>
      <c r="D16" s="49"/>
      <c r="E16" s="22">
        <f>(E12+E13+E14+E15)*(C16*1)%</f>
        <v>0</v>
      </c>
      <c r="G16" s="21" t="s">
        <v>16</v>
      </c>
      <c r="H16" s="3">
        <v>0</v>
      </c>
      <c r="I16" s="49"/>
      <c r="J16" s="22">
        <f>(J12+J13+J14+J15)*(H16*1)%</f>
        <v>0</v>
      </c>
      <c r="L16" s="103" t="s">
        <v>31</v>
      </c>
      <c r="M16" s="104"/>
      <c r="N16" s="105"/>
      <c r="O16" s="54">
        <f>+O15-O14</f>
        <v>1888.3999999999996</v>
      </c>
    </row>
    <row r="17" spans="2:10" ht="15">
      <c r="B17" s="21"/>
      <c r="C17" s="4" t="s">
        <v>1</v>
      </c>
      <c r="D17" s="49"/>
      <c r="E17" s="22"/>
      <c r="G17" s="21" t="s">
        <v>32</v>
      </c>
      <c r="H17" s="4"/>
      <c r="I17" s="49"/>
      <c r="J17" s="22">
        <f>+O16</f>
        <v>1888.3999999999996</v>
      </c>
    </row>
    <row r="18" spans="2:10" ht="15">
      <c r="B18" s="30"/>
      <c r="C18" s="31"/>
      <c r="D18" s="49"/>
      <c r="E18" s="22"/>
      <c r="G18" s="30"/>
      <c r="H18" s="31"/>
      <c r="I18" s="49"/>
      <c r="J18" s="22"/>
    </row>
    <row r="19" spans="2:10" ht="15.75" thickBot="1">
      <c r="B19" s="36"/>
      <c r="C19" s="37" t="s">
        <v>1</v>
      </c>
      <c r="D19" s="38" t="s">
        <v>1</v>
      </c>
      <c r="E19" s="35"/>
      <c r="G19" s="36"/>
      <c r="H19" s="37" t="s">
        <v>1</v>
      </c>
      <c r="I19" s="38" t="s">
        <v>1</v>
      </c>
      <c r="J19" s="35"/>
    </row>
    <row r="20" spans="2:10" ht="15">
      <c r="B20" s="82" t="s">
        <v>3</v>
      </c>
      <c r="C20" s="83"/>
      <c r="D20" s="84"/>
      <c r="E20" s="77">
        <f>SUM(E12:E19)</f>
        <v>7417.554999999999</v>
      </c>
      <c r="G20" s="82" t="s">
        <v>3</v>
      </c>
      <c r="H20" s="83"/>
      <c r="I20" s="84"/>
      <c r="J20" s="77">
        <f>SUM(J12:J19)</f>
        <v>8159.8949999999995</v>
      </c>
    </row>
    <row r="21" spans="2:10" ht="15.75" thickBot="1">
      <c r="B21" s="85"/>
      <c r="C21" s="86"/>
      <c r="D21" s="87"/>
      <c r="E21" s="78"/>
      <c r="G21" s="85"/>
      <c r="H21" s="86"/>
      <c r="I21" s="87"/>
      <c r="J21" s="78"/>
    </row>
    <row r="22" spans="2:10" ht="15">
      <c r="B22" s="1" t="s">
        <v>4</v>
      </c>
      <c r="C22" s="42" t="s">
        <v>5</v>
      </c>
      <c r="D22" s="41"/>
      <c r="E22" s="43" t="s">
        <v>2</v>
      </c>
      <c r="G22" s="1" t="s">
        <v>4</v>
      </c>
      <c r="H22" s="42" t="s">
        <v>5</v>
      </c>
      <c r="I22" s="41"/>
      <c r="J22" s="43" t="s">
        <v>2</v>
      </c>
    </row>
    <row r="23" spans="2:10" ht="15">
      <c r="B23" s="23" t="s">
        <v>6</v>
      </c>
      <c r="C23" s="6">
        <v>11</v>
      </c>
      <c r="D23" s="51"/>
      <c r="E23" s="44">
        <f>(E20)*11%</f>
        <v>815.9310499999999</v>
      </c>
      <c r="G23" s="23" t="s">
        <v>6</v>
      </c>
      <c r="H23" s="6">
        <v>11</v>
      </c>
      <c r="I23" s="51"/>
      <c r="J23" s="44">
        <f>(J20)*11%</f>
        <v>897.58845</v>
      </c>
    </row>
    <row r="24" spans="2:10" ht="15">
      <c r="B24" s="23" t="s">
        <v>7</v>
      </c>
      <c r="C24" s="3">
        <v>3</v>
      </c>
      <c r="D24" s="51"/>
      <c r="E24" s="44">
        <f>(E20)*3%</f>
        <v>222.52664999999996</v>
      </c>
      <c r="G24" s="23" t="s">
        <v>7</v>
      </c>
      <c r="H24" s="3">
        <v>3</v>
      </c>
      <c r="I24" s="51"/>
      <c r="J24" s="44">
        <f>(J20)*3%</f>
        <v>244.79684999999998</v>
      </c>
    </row>
    <row r="25" spans="2:10" ht="15">
      <c r="B25" s="23" t="s">
        <v>23</v>
      </c>
      <c r="C25" s="7">
        <v>3</v>
      </c>
      <c r="D25" s="51"/>
      <c r="E25" s="44">
        <f>+E20*3%</f>
        <v>222.52664999999996</v>
      </c>
      <c r="G25" s="23" t="s">
        <v>23</v>
      </c>
      <c r="H25" s="7">
        <v>3</v>
      </c>
      <c r="I25" s="51"/>
      <c r="J25" s="44">
        <f>(+J20)*3%</f>
        <v>244.79684999999998</v>
      </c>
    </row>
    <row r="26" spans="2:10" ht="15">
      <c r="B26" s="23" t="s">
        <v>24</v>
      </c>
      <c r="C26" s="9">
        <v>2.5</v>
      </c>
      <c r="D26" s="51"/>
      <c r="E26" s="44">
        <f>E20*C26%</f>
        <v>185.438875</v>
      </c>
      <c r="G26" s="23" t="s">
        <v>24</v>
      </c>
      <c r="H26" s="9">
        <v>2.5</v>
      </c>
      <c r="I26" s="51"/>
      <c r="J26" s="44">
        <f>J20*H26%</f>
        <v>203.997375</v>
      </c>
    </row>
    <row r="27" spans="2:10" ht="15">
      <c r="B27" s="23"/>
      <c r="C27" s="9"/>
      <c r="D27" s="51"/>
      <c r="E27" s="44"/>
      <c r="G27" s="23" t="s">
        <v>25</v>
      </c>
      <c r="H27" s="9"/>
      <c r="I27" s="51"/>
      <c r="J27" s="44">
        <v>114.13</v>
      </c>
    </row>
    <row r="28" spans="2:10" ht="15">
      <c r="B28" s="24"/>
      <c r="C28" s="7"/>
      <c r="D28" s="8"/>
      <c r="E28" s="12"/>
      <c r="G28" s="24"/>
      <c r="H28" s="7"/>
      <c r="I28" s="8"/>
      <c r="J28" s="12"/>
    </row>
    <row r="29" spans="2:10" ht="15">
      <c r="B29" s="25"/>
      <c r="C29" s="10"/>
      <c r="D29" s="8"/>
      <c r="E29" s="12"/>
      <c r="G29" s="25"/>
      <c r="H29" s="10"/>
      <c r="I29" s="8"/>
      <c r="J29" s="12"/>
    </row>
    <row r="30" spans="2:10" ht="15">
      <c r="B30" s="11" t="s">
        <v>8</v>
      </c>
      <c r="C30" s="10"/>
      <c r="D30" s="40"/>
      <c r="E30" s="12">
        <f>SUM(E23:E29)</f>
        <v>1446.423225</v>
      </c>
      <c r="G30" s="11" t="s">
        <v>8</v>
      </c>
      <c r="H30" s="10"/>
      <c r="I30" s="40"/>
      <c r="J30" s="12">
        <f>SUM(J23:J29)</f>
        <v>1705.3095249999997</v>
      </c>
    </row>
    <row r="31" spans="2:10" ht="15">
      <c r="B31" s="13"/>
      <c r="C31" s="14"/>
      <c r="D31" s="5" t="s">
        <v>2</v>
      </c>
      <c r="E31" s="45">
        <f>E20-E30</f>
        <v>5971.131775</v>
      </c>
      <c r="G31" s="13"/>
      <c r="H31" s="14"/>
      <c r="I31" s="5" t="s">
        <v>2</v>
      </c>
      <c r="J31" s="45">
        <f>J20-J30</f>
        <v>6454.585475</v>
      </c>
    </row>
    <row r="32" spans="2:10" ht="15">
      <c r="B32" s="26"/>
      <c r="C32" s="15"/>
      <c r="D32" s="8"/>
      <c r="E32" s="12"/>
      <c r="G32" s="26"/>
      <c r="H32" s="15"/>
      <c r="I32" s="8"/>
      <c r="J32" s="12"/>
    </row>
    <row r="33" spans="2:10" ht="15">
      <c r="B33" s="34"/>
      <c r="C33" s="16"/>
      <c r="D33" s="17"/>
      <c r="E33" s="12"/>
      <c r="G33" s="34"/>
      <c r="H33" s="16"/>
      <c r="I33" s="17"/>
      <c r="J33" s="12"/>
    </row>
    <row r="34" spans="2:10" ht="15">
      <c r="B34" s="27" t="s">
        <v>10</v>
      </c>
      <c r="C34" s="16"/>
      <c r="D34" s="17"/>
      <c r="E34" s="88">
        <f>SUM(E32:E32)</f>
        <v>0</v>
      </c>
      <c r="G34" s="27" t="s">
        <v>10</v>
      </c>
      <c r="H34" s="16"/>
      <c r="I34" s="17"/>
      <c r="J34" s="88">
        <f>SUM(J32:J32)</f>
        <v>0</v>
      </c>
    </row>
    <row r="35" spans="2:10" ht="15.75" thickBot="1">
      <c r="B35" s="39" t="s">
        <v>9</v>
      </c>
      <c r="C35" s="46"/>
      <c r="D35" s="47"/>
      <c r="E35" s="89"/>
      <c r="G35" s="39" t="s">
        <v>9</v>
      </c>
      <c r="H35" s="46"/>
      <c r="I35" s="47"/>
      <c r="J35" s="89"/>
    </row>
    <row r="36" spans="2:10" ht="15">
      <c r="B36" s="79" t="s">
        <v>11</v>
      </c>
      <c r="C36" s="58"/>
      <c r="D36" s="58"/>
      <c r="E36" s="77">
        <f>E20-E30+E34</f>
        <v>5971.131775</v>
      </c>
      <c r="G36" s="79" t="s">
        <v>11</v>
      </c>
      <c r="H36" s="58"/>
      <c r="I36" s="58"/>
      <c r="J36" s="77">
        <f>J20-J30+J34</f>
        <v>6454.585475</v>
      </c>
    </row>
    <row r="37" spans="2:10" ht="15.75" thickBot="1">
      <c r="B37" s="80"/>
      <c r="C37" s="81"/>
      <c r="D37" s="81"/>
      <c r="E37" s="78"/>
      <c r="G37" s="80"/>
      <c r="H37" s="81"/>
      <c r="I37" s="81"/>
      <c r="J37" s="78"/>
    </row>
    <row r="38" spans="2:10" ht="15.75" thickBot="1">
      <c r="B38" s="18"/>
      <c r="C38" s="19"/>
      <c r="D38" s="19"/>
      <c r="E38" s="28"/>
      <c r="G38" s="18"/>
      <c r="H38" s="19"/>
      <c r="I38" s="19"/>
      <c r="J38" s="28"/>
    </row>
    <row r="41" spans="2:3" ht="15">
      <c r="B41" s="29"/>
      <c r="C41" s="29"/>
    </row>
    <row r="52" ht="15">
      <c r="A52" s="32"/>
    </row>
    <row r="53" ht="15">
      <c r="A53" s="33"/>
    </row>
  </sheetData>
  <sheetProtection/>
  <mergeCells count="29">
    <mergeCell ref="J34:J35"/>
    <mergeCell ref="G36:I37"/>
    <mergeCell ref="J36:J37"/>
    <mergeCell ref="L13:N13"/>
    <mergeCell ref="L16:N16"/>
    <mergeCell ref="L15:N15"/>
    <mergeCell ref="L10:O10"/>
    <mergeCell ref="L12:N12"/>
    <mergeCell ref="L11:N11"/>
    <mergeCell ref="L14:N14"/>
    <mergeCell ref="G7:J8"/>
    <mergeCell ref="G9:J10"/>
    <mergeCell ref="G20:I21"/>
    <mergeCell ref="J20:J21"/>
    <mergeCell ref="G3:J3"/>
    <mergeCell ref="G4:J4"/>
    <mergeCell ref="G5:J5"/>
    <mergeCell ref="G6:J6"/>
    <mergeCell ref="B9:E10"/>
    <mergeCell ref="E20:E21"/>
    <mergeCell ref="B36:D37"/>
    <mergeCell ref="B20:D21"/>
    <mergeCell ref="E34:E35"/>
    <mergeCell ref="E36:E37"/>
    <mergeCell ref="B3:E3"/>
    <mergeCell ref="B4:E4"/>
    <mergeCell ref="B6:E6"/>
    <mergeCell ref="B7:E8"/>
    <mergeCell ref="B5:E5"/>
  </mergeCells>
  <hyperlinks>
    <hyperlink ref="B7" r:id="rId1" display="WWW.ECONOBLOG.COM.AR"/>
    <hyperlink ref="G7" r:id="rId2" display="WWW.ECONOBLOG.COM.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headerFooter alignWithMargins="0">
    <oddHeader>&amp;CWWW.ECONOBLOG.COM.AR</oddHeader>
    <oddFooter>&amp;CWWW.ECONOBLOG.COM.AR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Jorge</cp:lastModifiedBy>
  <cp:lastPrinted>2015-06-20T01:35:46Z</cp:lastPrinted>
  <dcterms:created xsi:type="dcterms:W3CDTF">2008-04-12T17:22:12Z</dcterms:created>
  <dcterms:modified xsi:type="dcterms:W3CDTF">2018-02-15T11:37:43Z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