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<sst xmlns="http://schemas.openxmlformats.org/spreadsheetml/2006/main" count="48" uniqueCount="36">
  <si>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</si>
  <si>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</si>
  <si>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</si>
  <si>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</si>
  <si>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</si>
  <si>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</si>
  <si>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</si>
  <si>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</si>
  <si>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</si>
  <si>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</si>
  <si>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</si>
  <si>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</si>
  <si>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</si>
  <si>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</si>
  <si>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</si>
  <si>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</si>
  <si>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</si>
  <si>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</si>
  <si>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</si>
  <si>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</si>
  <si>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</si>
  <si>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</si>
  <si>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</si>
  <si>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</si>
  <si>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</si>
  <si>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</si>
  <si>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</si>
  <si>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</si>
  <si>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</si>
  <si>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</si>
  <si>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</si>
  <si>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</si>
  <si>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</si>
  <si>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</si>
  <si>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</si>
  <si>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JULIO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</si>
</sst>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3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170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170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170" fontId="0" fillId="0" borderId="35" xfId="0" applyNumberFormat="1" applyBorder="1" applyAlignment="1">
      <alignment/>
    </xf>
    <xf numFmtId="170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8" xfId="50" applyFont="1" applyFill="1" applyBorder="1" applyAlignment="1">
      <alignment horizontal="center"/>
    </xf>
    <xf numFmtId="1" fontId="2" fillId="0" borderId="39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40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41" xfId="0" applyNumberFormat="1" applyFont="1" applyFill="1" applyBorder="1" applyAlignment="1">
      <alignment vertical="center"/>
    </xf>
    <xf numFmtId="170" fontId="23" fillId="0" borderId="42" xfId="50" applyFont="1" applyFill="1" applyBorder="1" applyAlignment="1">
      <alignment horizontal="center"/>
    </xf>
    <xf numFmtId="15" fontId="1" fillId="16" borderId="43" xfId="0" applyNumberFormat="1" applyFont="1" applyFill="1" applyBorder="1" applyAlignment="1">
      <alignment vertical="center"/>
    </xf>
    <xf numFmtId="2" fontId="2" fillId="16" borderId="44" xfId="0" applyNumberFormat="1" applyFont="1" applyFill="1" applyBorder="1" applyAlignment="1">
      <alignment/>
    </xf>
    <xf numFmtId="170" fontId="1" fillId="16" borderId="44" xfId="50" applyFont="1" applyFill="1" applyBorder="1" applyAlignment="1">
      <alignment horizontal="center"/>
    </xf>
    <xf numFmtId="177" fontId="2" fillId="16" borderId="45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21" fillId="24" borderId="16" xfId="0" applyFont="1" applyFill="1" applyBorder="1" applyAlignment="1">
      <alignment horizontal="center"/>
    </xf>
    <xf numFmtId="0" fontId="19" fillId="24" borderId="43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7" xfId="50" applyFont="1" applyBorder="1" applyAlignment="1">
      <alignment/>
    </xf>
    <xf numFmtId="170" fontId="2" fillId="16" borderId="36" xfId="50" applyFont="1" applyFill="1" applyBorder="1" applyAlignment="1">
      <alignment/>
    </xf>
    <xf numFmtId="170" fontId="2" fillId="16" borderId="48" xfId="50" applyFont="1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52" xfId="0" applyFont="1" applyFill="1" applyBorder="1" applyAlignment="1">
      <alignment horizontal="center"/>
    </xf>
    <xf numFmtId="0" fontId="21" fillId="24" borderId="53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3" sqref="D13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92" t="s">
        <v>13</v>
      </c>
      <c r="C3" s="93"/>
      <c r="D3" s="93"/>
      <c r="E3" s="94"/>
    </row>
    <row r="4" spans="2:5" ht="15">
      <c r="B4" s="95" t="s">
        <v>14</v>
      </c>
      <c r="C4" s="96"/>
      <c r="D4" s="96"/>
      <c r="E4" s="97"/>
    </row>
    <row r="5" spans="2:5" ht="15">
      <c r="B5" s="95" t="s">
        <v>15</v>
      </c>
      <c r="C5" s="96"/>
      <c r="D5" s="96"/>
      <c r="E5" s="97"/>
    </row>
    <row r="6" spans="2:5" ht="15">
      <c r="B6" s="95" t="s">
        <v>17</v>
      </c>
      <c r="C6" s="96"/>
      <c r="D6" s="96"/>
      <c r="E6" s="97"/>
    </row>
    <row r="7" spans="2:5" ht="15">
      <c r="B7" s="98" t="s">
        <v>16</v>
      </c>
      <c r="C7" s="99"/>
      <c r="D7" s="99"/>
      <c r="E7" s="100"/>
    </row>
    <row r="8" spans="2:5" ht="15.75" thickBot="1">
      <c r="B8" s="72"/>
      <c r="C8" s="101"/>
      <c r="D8" s="101"/>
      <c r="E8" s="102"/>
    </row>
    <row r="9" spans="2:5" ht="15">
      <c r="B9" s="75" t="s">
        <v>35</v>
      </c>
      <c r="C9" s="76"/>
      <c r="D9" s="76"/>
      <c r="E9" s="77"/>
    </row>
    <row r="10" spans="2:5" ht="15.75" thickBot="1">
      <c r="B10" s="78"/>
      <c r="C10" s="79"/>
      <c r="D10" s="79"/>
      <c r="E10" s="80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73" t="s">
        <v>21</v>
      </c>
      <c r="H11" s="74"/>
    </row>
    <row r="12" spans="2:8" ht="15">
      <c r="B12" s="15" t="s">
        <v>23</v>
      </c>
      <c r="C12" s="40">
        <v>21013.44</v>
      </c>
      <c r="D12" s="39">
        <v>84</v>
      </c>
      <c r="E12" s="16">
        <f>+C12/200*D12</f>
        <v>8825.6448</v>
      </c>
      <c r="G12" s="45" t="s">
        <v>22</v>
      </c>
      <c r="H12" s="46">
        <f>+C12</f>
        <v>21013.44</v>
      </c>
    </row>
    <row r="13" spans="2:8" ht="15">
      <c r="B13" s="22" t="s">
        <v>29</v>
      </c>
      <c r="C13" s="23"/>
      <c r="D13" s="39">
        <v>4</v>
      </c>
      <c r="E13" s="16">
        <f>+C12/25/8*D13</f>
        <v>420.2688</v>
      </c>
      <c r="G13" s="42" t="s">
        <v>24</v>
      </c>
      <c r="H13" s="16">
        <f>+H12/25*D13</f>
        <v>3362.1504</v>
      </c>
    </row>
    <row r="14" spans="2:8" ht="15">
      <c r="B14" s="15" t="s">
        <v>18</v>
      </c>
      <c r="C14" s="3">
        <v>2</v>
      </c>
      <c r="D14" s="39"/>
      <c r="E14" s="16">
        <f>(E12+E13)*(C14*1)%</f>
        <v>184.918272</v>
      </c>
      <c r="G14" s="42" t="s">
        <v>25</v>
      </c>
      <c r="H14" s="16">
        <f>+(H12+H13)*(C14)%</f>
        <v>487.511808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785.9026560000001</v>
      </c>
      <c r="G15" s="43" t="s">
        <v>26</v>
      </c>
      <c r="H15" s="44">
        <f>+(H12+H13+H14)/12</f>
        <v>2071.9251839999997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26935.027391999996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85" t="s">
        <v>34</v>
      </c>
      <c r="C18" s="86"/>
      <c r="D18" s="87"/>
      <c r="E18" s="49">
        <f>SUM(E12:E17)</f>
        <v>10216.734528</v>
      </c>
    </row>
    <row r="19" spans="2:5" ht="15">
      <c r="B19" s="50" t="s">
        <v>30</v>
      </c>
      <c r="C19" s="51"/>
      <c r="D19" s="32" t="s">
        <v>27</v>
      </c>
      <c r="E19" s="52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71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5" t="s">
        <v>33</v>
      </c>
      <c r="C24" s="86"/>
      <c r="D24" s="87"/>
      <c r="E24" s="49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1123.84079808</v>
      </c>
    </row>
    <row r="27" spans="2:5" ht="15">
      <c r="B27" s="17" t="s">
        <v>6</v>
      </c>
      <c r="C27" s="3">
        <v>3</v>
      </c>
      <c r="D27" s="41"/>
      <c r="E27" s="35">
        <f>(E18)*3%</f>
        <v>306.50203584</v>
      </c>
    </row>
    <row r="28" spans="2:5" ht="15">
      <c r="B28" s="17" t="s">
        <v>11</v>
      </c>
      <c r="C28" s="6">
        <v>3</v>
      </c>
      <c r="D28" s="41"/>
      <c r="E28" s="35">
        <f>+H16*3%</f>
        <v>808.0508217599998</v>
      </c>
    </row>
    <row r="29" spans="2:5" ht="15">
      <c r="B29" s="17" t="s">
        <v>19</v>
      </c>
      <c r="C29" s="6">
        <v>2</v>
      </c>
      <c r="D29" s="41"/>
      <c r="E29" s="35">
        <f>E18*2%</f>
        <v>204.33469056</v>
      </c>
    </row>
    <row r="30" spans="2:5" ht="15">
      <c r="B30" s="17" t="s">
        <v>12</v>
      </c>
      <c r="C30" s="8">
        <v>0.5</v>
      </c>
      <c r="D30" s="41"/>
      <c r="E30" s="35">
        <f>E18*0.5%</f>
        <v>51.08367264</v>
      </c>
    </row>
    <row r="31" spans="2:5" ht="15">
      <c r="B31" s="54" t="s">
        <v>20</v>
      </c>
      <c r="C31" s="55"/>
      <c r="D31" s="56"/>
      <c r="E31" s="57">
        <v>100</v>
      </c>
    </row>
    <row r="32" spans="2:5" ht="15">
      <c r="B32" s="58" t="s">
        <v>31</v>
      </c>
      <c r="C32" s="60" t="s">
        <v>4</v>
      </c>
      <c r="D32" s="60"/>
      <c r="E32" s="59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0</v>
      </c>
    </row>
    <row r="34" spans="2:5" ht="15">
      <c r="B34" s="18" t="s">
        <v>19</v>
      </c>
      <c r="C34" s="6">
        <v>2</v>
      </c>
      <c r="D34" s="7"/>
      <c r="E34" s="9">
        <f>+E24*2%</f>
        <v>0</v>
      </c>
    </row>
    <row r="35" spans="2:5" ht="15">
      <c r="B35" s="18" t="s">
        <v>12</v>
      </c>
      <c r="C35" s="8">
        <v>0.5</v>
      </c>
      <c r="D35" s="7"/>
      <c r="E35" s="9">
        <f>+E24*0.5%</f>
        <v>0</v>
      </c>
    </row>
    <row r="36" spans="2:5" ht="15.75" thickBot="1">
      <c r="B36" s="61" t="s">
        <v>32</v>
      </c>
      <c r="C36" s="62"/>
      <c r="D36" s="63"/>
      <c r="E36" s="64">
        <f>SUM(E26:E35)</f>
        <v>2593.81201888</v>
      </c>
    </row>
    <row r="37" spans="2:5" ht="15.75" thickBot="1">
      <c r="B37" s="67"/>
      <c r="C37" s="68"/>
      <c r="D37" s="69" t="s">
        <v>2</v>
      </c>
      <c r="E37" s="70">
        <f>E18-E36</f>
        <v>7622.9225091200005</v>
      </c>
    </row>
    <row r="38" spans="2:5" ht="15">
      <c r="B38" s="65"/>
      <c r="C38" s="66"/>
      <c r="D38" s="53"/>
      <c r="E38" s="46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8">
        <f>SUM(E38:E38)</f>
        <v>0</v>
      </c>
    </row>
    <row r="41" spans="2:5" ht="15.75" thickBot="1">
      <c r="B41" s="31" t="s">
        <v>7</v>
      </c>
      <c r="C41" s="36"/>
      <c r="D41" s="37"/>
      <c r="E41" s="89"/>
    </row>
    <row r="42" spans="2:5" ht="15">
      <c r="B42" s="81" t="s">
        <v>9</v>
      </c>
      <c r="C42" s="82"/>
      <c r="D42" s="82"/>
      <c r="E42" s="90">
        <f>E18-E36+E40+E24</f>
        <v>7622.9225091200005</v>
      </c>
    </row>
    <row r="43" spans="2:5" ht="15.75" thickBot="1">
      <c r="B43" s="83"/>
      <c r="C43" s="84"/>
      <c r="D43" s="84"/>
      <c r="E43" s="91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2">
    <mergeCell ref="B3:E3"/>
    <mergeCell ref="B4:E4"/>
    <mergeCell ref="B6:E6"/>
    <mergeCell ref="B7:E8"/>
    <mergeCell ref="B5:E5"/>
    <mergeCell ref="G11:H11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2018-07-11T02:24:55Z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