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<sst xmlns="http://schemas.openxmlformats.org/spreadsheetml/2006/main" count="70" uniqueCount="36">
  <si>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</si>
  <si>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</si>
  <si>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</si>
  <si>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</si>
  <si>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</si>
  <si>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</si>
  <si>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</si>
  <si>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</si>
  <si>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</si>
  <si>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</si>
  <si>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</si>
  <si>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</si>
  <si>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</si>
  <si>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</si>
  <si>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</si>
  <si>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</si>
  <si>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</si>
  <si>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</si>
  <si>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</si>
  <si>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</si>
  <si>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</si>
  <si>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</si>
  <si>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</si>
  <si>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</si>
  <si>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</si>
  <si>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</si>
  <si>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</si>
  <si>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</si>
  <si>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</si>
  <si>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</si>
  <si>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</si>
  <si>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</si>
  <si>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</si>
  <si>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</si>
  <si>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MAYO 2019 - PRIMERA QUINCENA</t>
  </si>
  <si>
    <t>LIQUIDACION HABERES MES MAYO 2019 - SEGUNDA QUINCENA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</si>
</sst>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6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6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6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6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6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9" xfId="50" applyFont="1" applyFill="1" applyBorder="1" applyAlignment="1">
      <alignment horizontal="center"/>
    </xf>
    <xf numFmtId="176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6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16" borderId="35" xfId="0" applyNumberFormat="1" applyFill="1" applyBorder="1" applyAlignment="1">
      <alignment/>
    </xf>
    <xf numFmtId="176" fontId="0" fillId="16" borderId="36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6" fontId="2" fillId="16" borderId="45" xfId="50" applyFont="1" applyFill="1" applyBorder="1" applyAlignment="1">
      <alignment/>
    </xf>
    <xf numFmtId="176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6" fontId="2" fillId="0" borderId="25" xfId="50" applyFont="1" applyBorder="1" applyAlignment="1">
      <alignment/>
    </xf>
    <xf numFmtId="176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4" sqref="I14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8836.74</v>
      </c>
    </row>
    <row r="12" spans="2:15" ht="15">
      <c r="B12" s="21" t="s">
        <v>18</v>
      </c>
      <c r="C12" s="50">
        <v>89.26</v>
      </c>
      <c r="D12" s="49">
        <f>9*10</f>
        <v>90</v>
      </c>
      <c r="E12" s="22">
        <f>+D12*C12</f>
        <v>8033.400000000001</v>
      </c>
      <c r="G12" s="21" t="s">
        <v>18</v>
      </c>
      <c r="H12" s="50">
        <f>+C12</f>
        <v>89.26</v>
      </c>
      <c r="I12" s="49">
        <f>9*12</f>
        <v>108</v>
      </c>
      <c r="J12" s="22">
        <f>+I12*H12</f>
        <v>9640.08</v>
      </c>
      <c r="L12" s="93" t="s">
        <v>29</v>
      </c>
      <c r="M12" s="94"/>
      <c r="N12" s="94"/>
      <c r="O12" s="56">
        <f>+J12+J13</f>
        <v>10443.42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803.34</v>
      </c>
      <c r="G13" s="30" t="s">
        <v>17</v>
      </c>
      <c r="H13" s="31"/>
      <c r="I13" s="49">
        <v>9</v>
      </c>
      <c r="J13" s="22">
        <f>+H12*I13</f>
        <v>803.34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669.45</v>
      </c>
      <c r="G14" s="30" t="s">
        <v>21</v>
      </c>
      <c r="H14" s="31"/>
      <c r="I14" s="49">
        <v>5</v>
      </c>
      <c r="J14" s="22">
        <f>+H12*I14*1.5</f>
        <v>669.45</v>
      </c>
      <c r="L14" s="98" t="s">
        <v>20</v>
      </c>
      <c r="M14" s="99"/>
      <c r="N14" s="100"/>
      <c r="O14" s="55">
        <f>SUM(O11:O12)</f>
        <v>19280.16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892.6</v>
      </c>
      <c r="G15" s="30" t="s">
        <v>22</v>
      </c>
      <c r="H15" s="31"/>
      <c r="I15" s="49">
        <v>5</v>
      </c>
      <c r="J15" s="22">
        <f>+I15*H12*2</f>
        <v>892.6</v>
      </c>
      <c r="L15" s="106" t="s">
        <v>30</v>
      </c>
      <c r="M15" s="107"/>
      <c r="N15" s="108"/>
      <c r="O15" s="53">
        <v>19011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-269.15999999999985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-269.15999999999985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10398.79</v>
      </c>
      <c r="G20" s="82" t="s">
        <v>3</v>
      </c>
      <c r="H20" s="83"/>
      <c r="I20" s="84"/>
      <c r="J20" s="77">
        <f>SUM(J12:J19)</f>
        <v>11736.310000000001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1143.8669000000002</v>
      </c>
      <c r="G23" s="23" t="s">
        <v>6</v>
      </c>
      <c r="H23" s="6">
        <v>11</v>
      </c>
      <c r="I23" s="51"/>
      <c r="J23" s="44">
        <f>(J20)*11%</f>
        <v>1290.9941000000001</v>
      </c>
    </row>
    <row r="24" spans="2:10" ht="15">
      <c r="B24" s="23" t="s">
        <v>7</v>
      </c>
      <c r="C24" s="3">
        <v>3</v>
      </c>
      <c r="D24" s="51"/>
      <c r="E24" s="44">
        <f>(E20)*3%</f>
        <v>311.9637</v>
      </c>
      <c r="G24" s="23" t="s">
        <v>7</v>
      </c>
      <c r="H24" s="3">
        <v>3</v>
      </c>
      <c r="I24" s="51"/>
      <c r="J24" s="44">
        <f>(J20)*3%</f>
        <v>352.08930000000004</v>
      </c>
    </row>
    <row r="25" spans="2:10" ht="15">
      <c r="B25" s="23" t="s">
        <v>23</v>
      </c>
      <c r="C25" s="7">
        <v>3</v>
      </c>
      <c r="D25" s="51"/>
      <c r="E25" s="44">
        <f>+E20*3%</f>
        <v>311.9637</v>
      </c>
      <c r="G25" s="23" t="s">
        <v>23</v>
      </c>
      <c r="H25" s="7">
        <v>3</v>
      </c>
      <c r="I25" s="51"/>
      <c r="J25" s="44">
        <f>(+J20)*3%</f>
        <v>352.08930000000004</v>
      </c>
    </row>
    <row r="26" spans="2:10" ht="15">
      <c r="B26" s="23" t="s">
        <v>24</v>
      </c>
      <c r="C26" s="9">
        <v>2.5</v>
      </c>
      <c r="D26" s="51"/>
      <c r="E26" s="44">
        <f>E20*C26%</f>
        <v>259.96975000000003</v>
      </c>
      <c r="G26" s="23" t="s">
        <v>24</v>
      </c>
      <c r="H26" s="9">
        <v>2.5</v>
      </c>
      <c r="I26" s="51"/>
      <c r="J26" s="44">
        <f>J20*H26%</f>
        <v>293.40775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160.01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2027.7640500000002</v>
      </c>
      <c r="G30" s="11" t="s">
        <v>8</v>
      </c>
      <c r="H30" s="10"/>
      <c r="I30" s="40"/>
      <c r="J30" s="12">
        <f>SUM(J23:J29)</f>
        <v>2448.5904500000006</v>
      </c>
    </row>
    <row r="31" spans="2:10" ht="15">
      <c r="B31" s="13"/>
      <c r="C31" s="14"/>
      <c r="D31" s="5" t="s">
        <v>2</v>
      </c>
      <c r="E31" s="45">
        <f>E20-E30</f>
        <v>8371.025950000001</v>
      </c>
      <c r="G31" s="13"/>
      <c r="H31" s="14"/>
      <c r="I31" s="5" t="s">
        <v>2</v>
      </c>
      <c r="J31" s="45">
        <f>J20-J30</f>
        <v>9287.719550000002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8371.025950000001</v>
      </c>
      <c r="G36" s="79" t="s">
        <v>11</v>
      </c>
      <c r="H36" s="58"/>
      <c r="I36" s="58"/>
      <c r="J36" s="77">
        <f>J20-J30+J34</f>
        <v>9287.719550000002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2019-05-14T21:40:37Z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